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62"/>
  </bookViews>
  <sheets>
    <sheet name="Баланс" sheetId="1" r:id="rId1"/>
    <sheet name="ОФР" sheetId="2" r:id="rId2"/>
    <sheet name="ОИК" sheetId="6" r:id="rId3"/>
    <sheet name="ОДДС" sheetId="5" r:id="rId4"/>
  </sheets>
  <calcPr calcId="125725"/>
</workbook>
</file>

<file path=xl/calcChain.xml><?xml version="1.0" encoding="utf-8"?>
<calcChain xmlns="http://schemas.openxmlformats.org/spreadsheetml/2006/main">
  <c r="EM56" i="6"/>
  <c r="DT27"/>
  <c r="BT29" i="5" l="1"/>
  <c r="E45" i="2" l="1"/>
  <c r="E41"/>
  <c r="E26"/>
  <c r="E24"/>
  <c r="E17"/>
  <c r="F130" i="1"/>
  <c r="F129"/>
  <c r="F128"/>
  <c r="F126"/>
  <c r="F109"/>
  <c r="F79"/>
  <c r="F75"/>
  <c r="F54" i="2" l="1"/>
  <c r="F18" i="1" l="1"/>
  <c r="E31" l="1"/>
  <c r="E32" s="1"/>
  <c r="E33" s="1"/>
  <c r="E34" s="1"/>
  <c r="E35" s="1"/>
  <c r="E36" s="1"/>
  <c r="E37" s="1"/>
  <c r="E38" s="1"/>
  <c r="E30"/>
  <c r="E54" i="2"/>
  <c r="F110" i="1" l="1"/>
  <c r="H129" l="1"/>
  <c r="H128"/>
  <c r="J129"/>
  <c r="J128"/>
  <c r="H79"/>
  <c r="J79"/>
  <c r="H75"/>
  <c r="J75"/>
  <c r="H36"/>
  <c r="H35"/>
  <c r="H34"/>
  <c r="H33"/>
  <c r="J36"/>
  <c r="J35"/>
  <c r="J34"/>
  <c r="J33"/>
  <c r="CK60" i="5" l="1"/>
  <c r="CM74"/>
  <c r="CM52"/>
  <c r="CK44"/>
  <c r="CM30"/>
  <c r="DT54" i="6"/>
  <c r="EM54" s="1"/>
  <c r="DT52"/>
  <c r="EO41"/>
  <c r="D61" i="2" l="1"/>
  <c r="F61"/>
  <c r="E16" l="1"/>
  <c r="F25"/>
  <c r="F16"/>
  <c r="E14"/>
  <c r="E61" s="1"/>
  <c r="J120" i="1"/>
  <c r="J86"/>
  <c r="J80"/>
  <c r="J59"/>
  <c r="F34" i="2" l="1"/>
  <c r="F37" s="1"/>
  <c r="F49" s="1"/>
  <c r="F58" s="1"/>
  <c r="F66" s="1"/>
  <c r="J98" i="1"/>
  <c r="H98"/>
  <c r="BV30" i="5"/>
  <c r="BV74"/>
  <c r="CK80"/>
  <c r="BT60"/>
  <c r="BV52"/>
  <c r="CK59"/>
  <c r="BT44"/>
  <c r="BT59" s="1"/>
  <c r="CK23"/>
  <c r="CK37" s="1"/>
  <c r="BT23"/>
  <c r="A17"/>
  <c r="T15"/>
  <c r="N13"/>
  <c r="EO71" i="6"/>
  <c r="EO64"/>
  <c r="DV63"/>
  <c r="EM27"/>
  <c r="EM29"/>
  <c r="EM25"/>
  <c r="EM52" s="1"/>
  <c r="E25" i="2"/>
  <c r="E34" s="1"/>
  <c r="F108" i="1"/>
  <c r="F105"/>
  <c r="F114"/>
  <c r="F120" s="1"/>
  <c r="F122"/>
  <c r="F125"/>
  <c r="F29"/>
  <c r="F21"/>
  <c r="F41"/>
  <c r="F45"/>
  <c r="F53"/>
  <c r="F59"/>
  <c r="F74"/>
  <c r="F68" s="1"/>
  <c r="F80"/>
  <c r="F86"/>
  <c r="F91"/>
  <c r="F98"/>
  <c r="J74"/>
  <c r="J68" s="1"/>
  <c r="H74"/>
  <c r="H68" s="1"/>
  <c r="H105"/>
  <c r="H108"/>
  <c r="H112" s="1"/>
  <c r="H114"/>
  <c r="H120" s="1"/>
  <c r="H122"/>
  <c r="H125"/>
  <c r="J125"/>
  <c r="J122"/>
  <c r="J105"/>
  <c r="J108"/>
  <c r="J91"/>
  <c r="H59"/>
  <c r="H80"/>
  <c r="H86"/>
  <c r="H91"/>
  <c r="H21"/>
  <c r="H29"/>
  <c r="H41"/>
  <c r="H45"/>
  <c r="H53"/>
  <c r="J21"/>
  <c r="J53"/>
  <c r="J45"/>
  <c r="J41"/>
  <c r="J29"/>
  <c r="DT74" i="6" l="1"/>
  <c r="EM74" s="1"/>
  <c r="CK81" i="5"/>
  <c r="E37" i="2"/>
  <c r="E49" s="1"/>
  <c r="E58" s="1"/>
  <c r="J57" i="1"/>
  <c r="F112"/>
  <c r="BT80" i="5"/>
  <c r="EO63" i="6"/>
  <c r="J137" i="1"/>
  <c r="H137"/>
  <c r="H138" s="1"/>
  <c r="J95"/>
  <c r="F137"/>
  <c r="J112"/>
  <c r="J138" s="1"/>
  <c r="BT37" i="5"/>
  <c r="CK83"/>
  <c r="BT82" s="1"/>
  <c r="H57" i="1"/>
  <c r="H95"/>
  <c r="F95"/>
  <c r="F57"/>
  <c r="E66" i="2" l="1"/>
  <c r="F138" i="1"/>
  <c r="J96"/>
  <c r="BT81" i="5"/>
  <c r="BT83" s="1"/>
  <c r="H96" i="1"/>
  <c r="F96"/>
  <c r="G139" l="1"/>
</calcChain>
</file>

<file path=xl/sharedStrings.xml><?xml version="1.0" encoding="utf-8"?>
<sst xmlns="http://schemas.openxmlformats.org/spreadsheetml/2006/main" count="853" uniqueCount="407">
  <si>
    <t>БУХГАЛТЕРСКИЙ БАЛАНС</t>
  </si>
  <si>
    <t>по ОКПО</t>
  </si>
  <si>
    <t>Идентификационный номер налогоплательщика</t>
  </si>
  <si>
    <t>ИНН</t>
  </si>
  <si>
    <t>по ОКВЭД</t>
  </si>
  <si>
    <t>Организационно-правовая форма / форма собственности</t>
  </si>
  <si>
    <t>по ОКОПФ/ОКФС</t>
  </si>
  <si>
    <t>по ОКЕИ</t>
  </si>
  <si>
    <t>Местонахождение (адрес)</t>
  </si>
  <si>
    <t>Форма 0710001 с.1</t>
  </si>
  <si>
    <t>АКТИВ</t>
  </si>
  <si>
    <t>Код
показателя</t>
  </si>
  <si>
    <t>I. Внеоборотные активы</t>
  </si>
  <si>
    <t>Нематериальные активы</t>
  </si>
  <si>
    <t>Основные средства</t>
  </si>
  <si>
    <t>Доходные вложения в материальные ценности</t>
  </si>
  <si>
    <t>Отложенные налоговые активы</t>
  </si>
  <si>
    <t>Прочие внеоборотные активы</t>
  </si>
  <si>
    <t>Итого по разделу I</t>
  </si>
  <si>
    <t>II. Оборотные активы</t>
  </si>
  <si>
    <t>Запасы</t>
  </si>
  <si>
    <t>сырье, материалы и другие аналогичные ценности</t>
  </si>
  <si>
    <t>животные на выращивании и откорме</t>
  </si>
  <si>
    <t>затраты в незавершенном производстве</t>
  </si>
  <si>
    <t>готовая продукция и товары для перепродажи</t>
  </si>
  <si>
    <t>товары отгруженные</t>
  </si>
  <si>
    <t>прочие запасы и затраты</t>
  </si>
  <si>
    <t>Налог на добавленную стоимость по приобретенным ценностям</t>
  </si>
  <si>
    <t>покупатели и заказчики</t>
  </si>
  <si>
    <t>векселя к получению</t>
  </si>
  <si>
    <t>задолженность участников (учредителей) по взносам в уставный капитал</t>
  </si>
  <si>
    <t>авансы выданные</t>
  </si>
  <si>
    <t>прочие дебиторы</t>
  </si>
  <si>
    <t>прочие краткосрочные финансовые вложения</t>
  </si>
  <si>
    <t>Касса</t>
  </si>
  <si>
    <t>Расчетные счета</t>
  </si>
  <si>
    <t>Валютные счета</t>
  </si>
  <si>
    <t>Прочие денежные средства</t>
  </si>
  <si>
    <t>Прочие оборотные активы</t>
  </si>
  <si>
    <t>Итого по разделу II</t>
  </si>
  <si>
    <t>Форма 0710001 с.2</t>
  </si>
  <si>
    <t>ПАССИВ</t>
  </si>
  <si>
    <t>III. Капитал и резервы</t>
  </si>
  <si>
    <t>Собственные акции, выкупленные у акционеров</t>
  </si>
  <si>
    <t>Резервный капитал</t>
  </si>
  <si>
    <t>резервные фонды, образованные в соответствии с законодательством</t>
  </si>
  <si>
    <t>резервы, образованные в соответствии с учредительными документами</t>
  </si>
  <si>
    <t>Нераспределенная прибыль (непокрытый убыток)</t>
  </si>
  <si>
    <t>Нераспределенная прибыль (непокрытый убыток) отчетного года</t>
  </si>
  <si>
    <t>Нераспределенная прибыль (непокрытый убыток) прошлых лет</t>
  </si>
  <si>
    <t>Итого по разделу III</t>
  </si>
  <si>
    <t>IV. Долгосрочные обязательства</t>
  </si>
  <si>
    <t>кредиты банков, подлежащие погашению более чем через 12 месяцев после отчетной даты</t>
  </si>
  <si>
    <t>займы, подлежащие погашению более чем через 12 месяцев после отчетной даты</t>
  </si>
  <si>
    <t>Итого по разделу IV</t>
  </si>
  <si>
    <t>V. Краткосрочные обязательства</t>
  </si>
  <si>
    <t>кредиты банков, подлежащие погашению в течении 12 месяцев после отчетной даты</t>
  </si>
  <si>
    <t>займы, подлежащие погашению в течении 12 месяцев после отчетной даты</t>
  </si>
  <si>
    <t>Кредиторская задолженность</t>
  </si>
  <si>
    <t>поставщики и подрядчики</t>
  </si>
  <si>
    <t>задолженность перед персоналом организации</t>
  </si>
  <si>
    <t>задолженность перед государственными внебюджетными фондами</t>
  </si>
  <si>
    <t>задолженность по налогам и сборам</t>
  </si>
  <si>
    <t>прочие кредиторы</t>
  </si>
  <si>
    <t>авансы полученные</t>
  </si>
  <si>
    <t>векселя к уплате</t>
  </si>
  <si>
    <t>Доходы будущих периодов</t>
  </si>
  <si>
    <t>Итого по разделу V</t>
  </si>
  <si>
    <t>Руководитель</t>
  </si>
  <si>
    <t>Главный бухгалтер</t>
  </si>
  <si>
    <t>(подпись)</t>
  </si>
  <si>
    <t>(расшифровка подписи)</t>
  </si>
  <si>
    <t>Форма по ОКУД</t>
  </si>
  <si>
    <t>Пояснения</t>
  </si>
  <si>
    <t>Коды</t>
  </si>
  <si>
    <t>Результаты исследований и разработок</t>
  </si>
  <si>
    <t>Финансовые вложения</t>
  </si>
  <si>
    <t xml:space="preserve">Дебиторская задолженность </t>
  </si>
  <si>
    <t>Долгосрочная дебиторская задолженность</t>
  </si>
  <si>
    <t>Краткосрочная дебиторская задолженность</t>
  </si>
  <si>
    <t>машины и оборудование</t>
  </si>
  <si>
    <t>производственный и хозяйственный инвентарь</t>
  </si>
  <si>
    <t>Не предъявленная к оплате выручка по договорам строительного подряда</t>
  </si>
  <si>
    <t xml:space="preserve">займы, предоставленные организациям </t>
  </si>
  <si>
    <t xml:space="preserve">долговые ценные бумаги </t>
  </si>
  <si>
    <t>депозитные вклады</t>
  </si>
  <si>
    <t>приобретенные права требования</t>
  </si>
  <si>
    <t>Недостачи ТМЦ</t>
  </si>
  <si>
    <t>Переоценка внеоборотных активов</t>
  </si>
  <si>
    <t>Добавочный капитал (без переоценки)</t>
  </si>
  <si>
    <t>Заемные средства</t>
  </si>
  <si>
    <t>Отложенные налоговые обязательства</t>
  </si>
  <si>
    <t>Прочие обязательства</t>
  </si>
  <si>
    <t>задолженность участникам (учредителям) по выплате доходов</t>
  </si>
  <si>
    <t>права на патенты, программы, товарные знаки (знаки обслуживания), иные аналогичные активы</t>
  </si>
  <si>
    <t>деловая репутация организации</t>
  </si>
  <si>
    <t>другие виды нематериальных активов</t>
  </si>
  <si>
    <t>земельные участки и объекты природопользования</t>
  </si>
  <si>
    <t>здания</t>
  </si>
  <si>
    <t>сооружения и передаточные устройства</t>
  </si>
  <si>
    <t>транспортные средства</t>
  </si>
  <si>
    <t>другие виды основных средств</t>
  </si>
  <si>
    <t>капитальные вложения на строительство объектов основных средств</t>
  </si>
  <si>
    <t>капитальные вложения на приобретение объектов основных средств</t>
  </si>
  <si>
    <t>капитальные вложения на создание нематериальных активов</t>
  </si>
  <si>
    <t>капитальные вложения на неотделимые улучшения в арендованные основные средства</t>
  </si>
  <si>
    <t>имущество для передачи в лизинг</t>
  </si>
  <si>
    <t>имущество для передачи в аренду</t>
  </si>
  <si>
    <t>прочие объекты</t>
  </si>
  <si>
    <t>прочие долгосрочные финансовые вложения</t>
  </si>
  <si>
    <t>займы, предоставленные организациям со сроком погашения более 12 мес. после отчетной даты</t>
  </si>
  <si>
    <t>приобретенные права требования со сроком обращения более 12 мес. после отчетной даты</t>
  </si>
  <si>
    <t>депозитные вклады со сроком обращения более 12 мес. после отчетной даты</t>
  </si>
  <si>
    <t>долговые ценные бумаги со сроком обращения более 12 мес. после отчетной даты</t>
  </si>
  <si>
    <t>расходы будущих периодов со сроком погашения более 12 мес. после отчетной даты</t>
  </si>
  <si>
    <t>не предъявленная к оплате выручка по договорам строительного подряда со сроком погашения более 12 мес.</t>
  </si>
  <si>
    <t>прочие внеоборотные активы</t>
  </si>
  <si>
    <t>расходы будущих периодов со сроком погашения 12 мес. и менее</t>
  </si>
  <si>
    <t>К О Д Ы</t>
  </si>
  <si>
    <t>0710002</t>
  </si>
  <si>
    <t>-</t>
  </si>
  <si>
    <t xml:space="preserve">  Реализация услуг по электроснабжению</t>
  </si>
  <si>
    <t xml:space="preserve">  Реализация услуг по теплоснабжению</t>
  </si>
  <si>
    <t xml:space="preserve">  Строительно-монтажные работы</t>
  </si>
  <si>
    <t xml:space="preserve">  Услуги предоставления имущества в аренду</t>
  </si>
  <si>
    <t xml:space="preserve">  Услуги по управлению</t>
  </si>
  <si>
    <t xml:space="preserve">  Прочая деятельность</t>
  </si>
  <si>
    <t xml:space="preserve">  Себестоимость услуг по электроснабжению</t>
  </si>
  <si>
    <t xml:space="preserve">   Себестоимость услуг по теплоснабжению</t>
  </si>
  <si>
    <t xml:space="preserve">  Себестоимость прочей деятельности</t>
  </si>
  <si>
    <t>Коммерческие расходы</t>
  </si>
  <si>
    <t>Управленческие расходы</t>
  </si>
  <si>
    <t>Проценты к получению</t>
  </si>
  <si>
    <t>Проценты к уплате</t>
  </si>
  <si>
    <t xml:space="preserve">Доходы от участия в других организациях </t>
  </si>
  <si>
    <t>Прочие доходы</t>
  </si>
  <si>
    <t xml:space="preserve">  Продажа основных средств и нематериальных активов</t>
  </si>
  <si>
    <t xml:space="preserve">  Продажа прочих активов</t>
  </si>
  <si>
    <t xml:space="preserve">  Безвозмездно полученное имущество</t>
  </si>
  <si>
    <t>Прочие расходы</t>
  </si>
  <si>
    <t xml:space="preserve">  Безвозмездно переданное имущество</t>
  </si>
  <si>
    <t>Текущий налог на прибыль</t>
  </si>
  <si>
    <t>СПРАВОЧНО:</t>
  </si>
  <si>
    <t>Базовая прибыль (убыток) на акцию</t>
  </si>
  <si>
    <t>Разводненная прибыль (убыток) на акцию</t>
  </si>
  <si>
    <t>Единица измерения: тыс. руб.</t>
  </si>
  <si>
    <t>Наименование показателя</t>
  </si>
  <si>
    <t xml:space="preserve">Выручка </t>
  </si>
  <si>
    <t>Себестоимость продаж</t>
  </si>
  <si>
    <r>
      <t xml:space="preserve">  </t>
    </r>
    <r>
      <rPr>
        <b/>
        <sz val="9"/>
        <rFont val="Arial"/>
        <family val="2"/>
        <charset val="204"/>
      </rPr>
      <t xml:space="preserve"> Прибыль (убыток) от продаж</t>
    </r>
  </si>
  <si>
    <t xml:space="preserve">  в т.ч.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</si>
  <si>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</si>
  <si>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</si>
  <si>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 xml:space="preserve">   Чистая прибыль (убыток) </t>
  </si>
  <si>
    <t>Результат от переоценки внеоборотных активов, не включаемый в чистую прибыль (убыток) периода</t>
  </si>
  <si>
    <t>Результат от прочих операций, не включаемый в чистую прибыль (убыток) периода</t>
  </si>
  <si>
    <t>Совокупный финансовый результат периода</t>
  </si>
  <si>
    <t>Дата (число, месяц, год)</t>
  </si>
  <si>
    <t xml:space="preserve">   Валовая прибыль (убыток)</t>
  </si>
  <si>
    <t xml:space="preserve">Идентификационный номер налогоплательщика </t>
  </si>
  <si>
    <t xml:space="preserve">  Себестоимость услуг по водоотведению</t>
  </si>
  <si>
    <t xml:space="preserve">   Реализация услуг по водоотведению</t>
  </si>
  <si>
    <t xml:space="preserve">   Реализация услуг по водоснабжению </t>
  </si>
  <si>
    <t xml:space="preserve">БАЛАНС </t>
  </si>
  <si>
    <t>Уставный капитал (складочный капитал, уставный фонд, вклады товарищей)</t>
  </si>
  <si>
    <t>Прочее</t>
  </si>
  <si>
    <t xml:space="preserve">   в т.ч. списание ОНА, ОНО на убытки отчетного года</t>
  </si>
  <si>
    <t xml:space="preserve">   в т.ч. корректировка налога на прибыль прошлых лет</t>
  </si>
  <si>
    <t xml:space="preserve">   в т.ч. налоговые санкции и иные аналогичные обязательные платежи</t>
  </si>
  <si>
    <t xml:space="preserve">  Себестоимость услуг по водоснабжению </t>
  </si>
  <si>
    <t xml:space="preserve">   Прибыль (убыток) до налогообложения</t>
  </si>
  <si>
    <t>вложения в паи и акции организаций</t>
  </si>
  <si>
    <t>Приложение № 2</t>
  </si>
  <si>
    <t>к Приказу Министерства финансов</t>
  </si>
  <si>
    <t>Российской Федерации</t>
  </si>
  <si>
    <t>от 02.07.2010 № 66н</t>
  </si>
  <si>
    <t>Отчет об изменениях капитала</t>
  </si>
  <si>
    <t>за 20</t>
  </si>
  <si>
    <t>г.</t>
  </si>
  <si>
    <t>0710003</t>
  </si>
  <si>
    <t>Организация</t>
  </si>
  <si>
    <t>Вид экономической
деятельности</t>
  </si>
  <si>
    <t>Организационно-правовая форма/форма собственности</t>
  </si>
  <si>
    <t>1. Движение капитала</t>
  </si>
  <si>
    <t>Код</t>
  </si>
  <si>
    <t>Уставный капитал</t>
  </si>
  <si>
    <t>Собственные акции, выкупленные
у акционеров</t>
  </si>
  <si>
    <t>Добавочный
капитал</t>
  </si>
  <si>
    <t>Резервный
капитал</t>
  </si>
  <si>
    <t>Итого</t>
  </si>
  <si>
    <t>Величина капитала на 31 декабря 20</t>
  </si>
  <si>
    <r>
      <t xml:space="preserve"> г.</t>
    </r>
    <r>
      <rPr>
        <vertAlign val="superscript"/>
        <sz val="8"/>
        <rFont val="Arial"/>
        <family val="2"/>
        <charset val="204"/>
      </rPr>
      <t>1</t>
    </r>
  </si>
  <si>
    <t>3100</t>
  </si>
  <si>
    <t>(</t>
  </si>
  <si>
    <t>)</t>
  </si>
  <si>
    <t>За 20</t>
  </si>
  <si>
    <r>
      <t xml:space="preserve"> г.</t>
    </r>
    <r>
      <rPr>
        <vertAlign val="superscript"/>
        <sz val="8"/>
        <rFont val="Arial"/>
        <family val="2"/>
        <charset val="204"/>
      </rPr>
      <t>2</t>
    </r>
  </si>
  <si>
    <t>3210</t>
  </si>
  <si>
    <t>Увеличение капитала - всего:</t>
  </si>
  <si>
    <t>в том числе:</t>
  </si>
  <si>
    <t>3211</t>
  </si>
  <si>
    <t>х</t>
  </si>
  <si>
    <t>чистая прибыль</t>
  </si>
  <si>
    <t>переоценка имущества</t>
  </si>
  <si>
    <t>3212</t>
  </si>
  <si>
    <t>доходы, относящиеся непосредственно на увеличение капитала</t>
  </si>
  <si>
    <t>3213</t>
  </si>
  <si>
    <t>дополнительный выпуск акций</t>
  </si>
  <si>
    <t>3214</t>
  </si>
  <si>
    <t>увеличение номинальной стоимости акций</t>
  </si>
  <si>
    <t>3215</t>
  </si>
  <si>
    <t>реорганизация юридического лица</t>
  </si>
  <si>
    <t>3216</t>
  </si>
  <si>
    <t>Форма 0710023 с. 2</t>
  </si>
  <si>
    <t>Добавочный капитал</t>
  </si>
  <si>
    <t>Уменьшение капитала - всего:</t>
  </si>
  <si>
    <t>3220</t>
  </si>
  <si>
    <t>3221</t>
  </si>
  <si>
    <t>убыток</t>
  </si>
  <si>
    <t>3222</t>
  </si>
  <si>
    <t>расходы, относящиеся непосредственно на уменьшение капитала</t>
  </si>
  <si>
    <t>3223</t>
  </si>
  <si>
    <t>уменьшение номинальной стоимости акций</t>
  </si>
  <si>
    <t>3224</t>
  </si>
  <si>
    <t>уменьшение количества акций</t>
  </si>
  <si>
    <t>3225</t>
  </si>
  <si>
    <t>3226</t>
  </si>
  <si>
    <t>дивиденды</t>
  </si>
  <si>
    <t>3227</t>
  </si>
  <si>
    <t>Изменение добавочного капитала</t>
  </si>
  <si>
    <t>3230</t>
  </si>
  <si>
    <t>Изменение резервного капитала</t>
  </si>
  <si>
    <t>3240</t>
  </si>
  <si>
    <t>3200</t>
  </si>
  <si>
    <r>
      <t xml:space="preserve"> г.</t>
    </r>
    <r>
      <rPr>
        <vertAlign val="superscript"/>
        <sz val="8"/>
        <rFont val="Arial"/>
        <family val="2"/>
        <charset val="204"/>
      </rPr>
      <t>3</t>
    </r>
  </si>
  <si>
    <t>3310</t>
  </si>
  <si>
    <t>3311</t>
  </si>
  <si>
    <t>3312</t>
  </si>
  <si>
    <t>3313</t>
  </si>
  <si>
    <t>3314</t>
  </si>
  <si>
    <t>3315</t>
  </si>
  <si>
    <t>3316</t>
  </si>
  <si>
    <t>3320</t>
  </si>
  <si>
    <t>3321</t>
  </si>
  <si>
    <t>3322</t>
  </si>
  <si>
    <t>3323</t>
  </si>
  <si>
    <t>3324</t>
  </si>
  <si>
    <t>3325</t>
  </si>
  <si>
    <t>3326</t>
  </si>
  <si>
    <t>3327</t>
  </si>
  <si>
    <t>3330</t>
  </si>
  <si>
    <t>3340</t>
  </si>
  <si>
    <t>3300</t>
  </si>
  <si>
    <t>Форма 0710023 с. 3</t>
  </si>
  <si>
    <t>2. Корректировки в связи с изменением учетной политики и исправлением ошибок</t>
  </si>
  <si>
    <t>На 31 декабря</t>
  </si>
  <si>
    <t>Изменения капитала за 20</t>
  </si>
  <si>
    <r>
      <t xml:space="preserve"> г.</t>
    </r>
    <r>
      <rPr>
        <vertAlign val="superscript"/>
        <sz val="9"/>
        <rFont val="Arial"/>
        <family val="2"/>
        <charset val="204"/>
      </rPr>
      <t>2</t>
    </r>
  </si>
  <si>
    <r>
      <t xml:space="preserve"> г.</t>
    </r>
    <r>
      <rPr>
        <vertAlign val="superscript"/>
        <sz val="10"/>
        <rFont val="Arial"/>
        <family val="2"/>
        <charset val="204"/>
      </rPr>
      <t>1</t>
    </r>
  </si>
  <si>
    <t>за счет чистой прибыли
(убытка)</t>
  </si>
  <si>
    <t>за счет иных факторов</t>
  </si>
  <si>
    <r>
      <t xml:space="preserve"> г.</t>
    </r>
    <r>
      <rPr>
        <vertAlign val="superscript"/>
        <sz val="10"/>
        <rFont val="Arial"/>
        <family val="2"/>
        <charset val="204"/>
      </rPr>
      <t>2</t>
    </r>
  </si>
  <si>
    <t>Капитал - всего</t>
  </si>
  <si>
    <t>до корректировок</t>
  </si>
  <si>
    <t>корректировка в связи с:</t>
  </si>
  <si>
    <t>изменением учетной политики</t>
  </si>
  <si>
    <t>исправлением ошибок</t>
  </si>
  <si>
    <t>после корректировок</t>
  </si>
  <si>
    <t>3500</t>
  </si>
  <si>
    <t>3401</t>
  </si>
  <si>
    <t>нераспределенная прибыль (непокрытый убыток):</t>
  </si>
  <si>
    <t>3411</t>
  </si>
  <si>
    <t>3421</t>
  </si>
  <si>
    <t>3501</t>
  </si>
  <si>
    <t>другие статьи капитала, по которым
осуществлены корректировки:</t>
  </si>
  <si>
    <t>3402</t>
  </si>
  <si>
    <t>(по статьям)</t>
  </si>
  <si>
    <t>3412</t>
  </si>
  <si>
    <t>3422</t>
  </si>
  <si>
    <t>3502</t>
  </si>
  <si>
    <t>Форма 0710023 с. 4</t>
  </si>
  <si>
    <t>3. Чистые активы</t>
  </si>
  <si>
    <r>
      <t xml:space="preserve"> г.</t>
    </r>
    <r>
      <rPr>
        <vertAlign val="superscript"/>
        <sz val="10"/>
        <rFont val="Arial"/>
        <family val="2"/>
        <charset val="204"/>
      </rPr>
      <t>3</t>
    </r>
  </si>
  <si>
    <t>Чистые активы</t>
  </si>
  <si>
    <t>3600</t>
  </si>
  <si>
    <t>Главный</t>
  </si>
  <si>
    <t>бухгалтер</t>
  </si>
  <si>
    <t>"</t>
  </si>
  <si>
    <t xml:space="preserve"> г.</t>
  </si>
  <si>
    <t>Примечания</t>
  </si>
  <si>
    <t>1. Указывается год, предшествующий предыдущему.</t>
  </si>
  <si>
    <t>2. Указывается предыдущий год.</t>
  </si>
  <si>
    <t>3. Указывается отчетный год.</t>
  </si>
  <si>
    <t>Отчет о движении денежных средств</t>
  </si>
  <si>
    <t>за</t>
  </si>
  <si>
    <t>0710004</t>
  </si>
  <si>
    <t xml:space="preserve">За </t>
  </si>
  <si>
    <t>4110</t>
  </si>
  <si>
    <t>4111</t>
  </si>
  <si>
    <t>от продажи продукции, товаров, работ и услуг</t>
  </si>
  <si>
    <t>4112</t>
  </si>
  <si>
    <t>прочие поступления</t>
  </si>
  <si>
    <t>4113</t>
  </si>
  <si>
    <t>4120</t>
  </si>
  <si>
    <t>4121</t>
  </si>
  <si>
    <t>4122</t>
  </si>
  <si>
    <t>4123</t>
  </si>
  <si>
    <t>4124</t>
  </si>
  <si>
    <t>Форма 0710004 с. 2</t>
  </si>
  <si>
    <t>Величина влияния изменений курса иностранной валюты по отношению к рублю</t>
  </si>
  <si>
    <t>1. Указывается отчетный период.</t>
  </si>
  <si>
    <t>2. Указывается период предыдущего года, аналогичный отчетному периоду.</t>
  </si>
  <si>
    <t>Нематериальные поисковые активы</t>
  </si>
  <si>
    <t>Материальные поисковые активы</t>
  </si>
  <si>
    <t>Финансовые вложения (за исключением денежных эквивалентов)</t>
  </si>
  <si>
    <t>Денежные средства и денежные эквиваленты</t>
  </si>
  <si>
    <t>Оценочные обязательства</t>
  </si>
  <si>
    <t>(в ред. Приказа Минфина РФ от 05.10.2011 № 124н)</t>
  </si>
  <si>
    <t>Денежные потоки от
текущих операций</t>
  </si>
  <si>
    <t>Поступления - всего</t>
  </si>
  <si>
    <t>арендных платежей, лицензионных платежей, роялти, 
комиссионных и иных аналогичных платежей</t>
  </si>
  <si>
    <t>от перепродажи финансовых вложений</t>
  </si>
  <si>
    <t>4119</t>
  </si>
  <si>
    <t>Платежи - всего</t>
  </si>
  <si>
    <t>поставщикам (подрядчикам) за сырье, материалы, работы, услуги</t>
  </si>
  <si>
    <t>в связи с оплатой труда работников</t>
  </si>
  <si>
    <t>процентов по долговым обязательствам</t>
  </si>
  <si>
    <t>налога на прибыль организаций</t>
  </si>
  <si>
    <t>прочие платежи</t>
  </si>
  <si>
    <t>4129</t>
  </si>
  <si>
    <t>Сальдо денежных потоков от текущих операций</t>
  </si>
  <si>
    <t>Денежные потоки от
инвестиционных операций</t>
  </si>
  <si>
    <t>от продажи внеоборотных активов (кроме финансовых вложений)</t>
  </si>
  <si>
    <t>от продажи акций других организаций (долей участия)</t>
  </si>
  <si>
    <t>от возврата предоставленных займов, от продажи долговых ценных бумаг (прав требования денежных средств к другим лицам)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</si>
  <si>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</si>
  <si>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в связи с приобретением, созданием, модернизацией, реконструкцией и подготовкой к использованию внеоборотных активов</t>
  </si>
  <si>
    <t>в связи с приобретением акций других организаций (долей участия)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</si>
  <si>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</si>
  <si>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процентов по долговым обязательствам, включаемым в стоимость инвестиционного актива</t>
  </si>
  <si>
    <t>Сальдо денежных потоков от инвестиционных операций</t>
  </si>
  <si>
    <t>Денежные потоки от
финансовых операций</t>
  </si>
  <si>
    <t>получение кредитов и займов</t>
  </si>
  <si>
    <t>денежных вкладов собственников (участников)</t>
  </si>
  <si>
    <t>от выпуска акций, увеличения долей участия</t>
  </si>
  <si>
    <t>от выпуска облигаций, векселей и других долговых ценных бумаг и др.</t>
  </si>
  <si>
    <t>Форма 0710004 с. 3</t>
  </si>
  <si>
    <t>собственникам (участникам) в связи с выкупом у них акций (долей участия) организации или их выходом из состава участников</t>
  </si>
  <si>
    <t>на уплату дивидендов и иных платежей по распределению
прибыли в пользу собственников (участников)</t>
  </si>
  <si>
    <t>в связи с погашением (выкупом) векселей и других долговых ценных бумаг, возврат кредитов и займов</t>
  </si>
  <si>
    <t>Сальдо денежных потоков от финансовых операций</t>
  </si>
  <si>
    <t>Сальдо денежных потоков за отчетный период</t>
  </si>
  <si>
    <t>Остаток денежных средств и денежных эквивалентов на начало отчетного периода</t>
  </si>
  <si>
    <t>Остаток денежных средств и денежных эквивалентов на конец отчетного периода</t>
  </si>
  <si>
    <t>(в ред. Приказа Минфина РФ</t>
  </si>
  <si>
    <t>от 05.10.2011 № 124н)</t>
  </si>
  <si>
    <t>Общество с ограниченной ответственностью "Энергокомфорт". Единая Карельская сбытовая компания"</t>
  </si>
  <si>
    <t>Общества с ограниченной ответственностью/Частная собственность</t>
  </si>
  <si>
    <r>
      <t xml:space="preserve">384 </t>
    </r>
    <r>
      <rPr>
        <b/>
        <strike/>
        <sz val="9"/>
        <rFont val="Arial"/>
        <family val="2"/>
        <charset val="204"/>
      </rPr>
      <t>(385)</t>
    </r>
  </si>
  <si>
    <t xml:space="preserve">Организация </t>
  </si>
  <si>
    <t>Общества с ограниченной ответственностью / Частная собственность</t>
  </si>
  <si>
    <r>
      <t>384 (</t>
    </r>
    <r>
      <rPr>
        <b/>
        <strike/>
        <sz val="9"/>
        <rFont val="Arial"/>
        <family val="2"/>
        <charset val="204"/>
      </rPr>
      <t>385</t>
    </r>
    <r>
      <rPr>
        <b/>
        <sz val="9"/>
        <rFont val="Arial"/>
        <family val="2"/>
        <charset val="204"/>
      </rPr>
      <t>)</t>
    </r>
  </si>
  <si>
    <t>А.В.Сафронов</t>
  </si>
  <si>
    <t>Е.В.Кузина</t>
  </si>
  <si>
    <t>12</t>
  </si>
  <si>
    <t>79599810</t>
  </si>
  <si>
    <t>1001174763</t>
  </si>
  <si>
    <t>65</t>
  </si>
  <si>
    <t>16</t>
  </si>
  <si>
    <r>
      <t>Единица измерения: тыс. руб. (</t>
    </r>
    <r>
      <rPr>
        <strike/>
        <sz val="9"/>
        <rFont val="Arial"/>
        <family val="2"/>
        <charset val="204"/>
      </rPr>
      <t>млн. руб.</t>
    </r>
    <r>
      <rPr>
        <sz val="9"/>
        <rFont val="Arial"/>
        <family val="2"/>
        <charset val="204"/>
      </rPr>
      <t>)</t>
    </r>
  </si>
  <si>
    <r>
      <t>384 (</t>
    </r>
    <r>
      <rPr>
        <strike/>
        <sz val="9"/>
        <rFont val="Arial"/>
        <family val="2"/>
        <charset val="204"/>
      </rPr>
      <t>385</t>
    </r>
    <r>
      <rPr>
        <sz val="9"/>
        <rFont val="Arial"/>
        <family val="2"/>
        <charset val="204"/>
      </rPr>
      <t>)</t>
    </r>
  </si>
  <si>
    <t>11</t>
  </si>
  <si>
    <t>13</t>
  </si>
  <si>
    <r>
      <t>Единица измерения: тыс. руб./</t>
    </r>
    <r>
      <rPr>
        <strike/>
        <sz val="9"/>
        <rFont val="Arial"/>
        <family val="2"/>
        <charset val="204"/>
      </rPr>
      <t xml:space="preserve">млн. руб. </t>
    </r>
    <r>
      <rPr>
        <sz val="9"/>
        <rFont val="Arial"/>
        <family val="2"/>
        <charset val="204"/>
      </rPr>
      <t>(ненужное зачеркнуть)</t>
    </r>
  </si>
  <si>
    <r>
      <t>384/</t>
    </r>
    <r>
      <rPr>
        <strike/>
        <sz val="10"/>
        <rFont val="Arial"/>
        <family val="2"/>
        <charset val="204"/>
      </rPr>
      <t>385</t>
    </r>
  </si>
  <si>
    <t>год</t>
  </si>
  <si>
    <t>Оптовая торговля электрической и тепловой энергией (без их передачи и распределения)</t>
  </si>
  <si>
    <t>51.56.4</t>
  </si>
  <si>
    <r>
      <t xml:space="preserve">Вид деятельности   </t>
    </r>
    <r>
      <rPr>
        <b/>
        <sz val="9"/>
        <rFont val="Arial"/>
        <family val="2"/>
        <charset val="204"/>
      </rPr>
      <t>Оптовая торговля электрической и тепловой энергией (без их передачи и распределения)</t>
    </r>
  </si>
  <si>
    <t>На 31 декабря 2012г.</t>
  </si>
  <si>
    <t xml:space="preserve">Вид экономической деятельности </t>
  </si>
  <si>
    <t>ОТЧЕТ О ФИНАНСОВЫХ РЕЗУЛЬТАТАХ</t>
  </si>
  <si>
    <t>Распределенная прибыль (убыток) прошлых лет</t>
  </si>
  <si>
    <t>14</t>
  </si>
  <si>
    <t>4.1</t>
  </si>
  <si>
    <t>4.2</t>
  </si>
  <si>
    <t>4.3</t>
  </si>
  <si>
    <t>4.4</t>
  </si>
  <si>
    <t>4.5.1</t>
  </si>
  <si>
    <t>3.2</t>
  </si>
  <si>
    <t>5</t>
  </si>
  <si>
    <t>4.5.2</t>
  </si>
  <si>
    <t>3.1</t>
  </si>
  <si>
    <t>4.6</t>
  </si>
  <si>
    <t>31</t>
  </si>
  <si>
    <t>На 31 декабря 2013г.</t>
  </si>
  <si>
    <t>капитальные вложения на неотделимые улучшения в концесионное имущество</t>
  </si>
  <si>
    <t>2014</t>
  </si>
  <si>
    <t>на 31 декабря 2014г.</t>
  </si>
  <si>
    <t>"26" января 2015г.</t>
  </si>
  <si>
    <t xml:space="preserve"> за январь-декабрь 2014г.</t>
  </si>
  <si>
    <t xml:space="preserve"> за январь-декабрь 2013г.</t>
  </si>
  <si>
    <t>09</t>
  </si>
  <si>
    <t>февраля</t>
  </si>
  <si>
    <t>15</t>
  </si>
  <si>
    <t>Приложение № 8
к Положению по учетной политике
 для целей бухгалтерского учета на 2014 год</t>
  </si>
  <si>
    <t>185031, РК, г. Петрозаводск, ул.Зайцева, д.67 "А"</t>
  </si>
</sst>
</file>

<file path=xl/styles.xml><?xml version="1.0" encoding="utf-8"?>
<styleSheet xmlns="http://schemas.openxmlformats.org/spreadsheetml/2006/main">
  <numFmts count="2">
    <numFmt numFmtId="164" formatCode="0000000"/>
    <numFmt numFmtId="165" formatCode="#,##0.00000"/>
  </numFmts>
  <fonts count="30">
    <font>
      <sz val="8"/>
      <name val="Arial"/>
      <family val="2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i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vertAlign val="superscript"/>
      <sz val="8"/>
      <name val="Arial"/>
      <family val="2"/>
      <charset val="204"/>
    </font>
    <font>
      <vertAlign val="superscript"/>
      <sz val="9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Times New Roman"/>
      <family val="1"/>
      <charset val="204"/>
    </font>
    <font>
      <u/>
      <sz val="9"/>
      <name val="Arial"/>
      <family val="2"/>
      <charset val="204"/>
    </font>
    <font>
      <b/>
      <strike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12"/>
      <color rgb="FFFF0000"/>
      <name val="Arial"/>
      <family val="2"/>
      <charset val="204"/>
    </font>
    <font>
      <strike/>
      <sz val="9"/>
      <name val="Arial"/>
      <family val="2"/>
      <charset val="204"/>
    </font>
    <font>
      <strike/>
      <sz val="10"/>
      <name val="Arial"/>
      <family val="2"/>
      <charset val="204"/>
    </font>
    <font>
      <sz val="5"/>
      <name val="Arial"/>
      <family val="2"/>
    </font>
    <font>
      <b/>
      <sz val="14"/>
      <color rgb="FFFF0000"/>
      <name val="Arial"/>
      <family val="2"/>
      <charset val="204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808">
    <xf numFmtId="0" fontId="0" fillId="0" borderId="0" xfId="0">
      <alignment horizontal="left"/>
    </xf>
    <xf numFmtId="0" fontId="2" fillId="0" borderId="0" xfId="0" applyNumberFormat="1" applyFont="1" applyAlignment="1">
      <alignment horizontal="right"/>
    </xf>
    <xf numFmtId="0" fontId="2" fillId="0" borderId="0" xfId="0" applyFont="1">
      <alignment horizontal="left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0" xfId="0" applyNumberFormat="1">
      <alignment horizontal="left"/>
    </xf>
    <xf numFmtId="0" fontId="0" fillId="0" borderId="0" xfId="0" applyAlignment="1">
      <alignment horizontal="left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>
      <alignment horizontal="right" vertical="top"/>
    </xf>
    <xf numFmtId="0" fontId="0" fillId="0" borderId="3" xfId="0" applyFont="1" applyBorder="1">
      <alignment horizontal="left"/>
    </xf>
    <xf numFmtId="0" fontId="0" fillId="0" borderId="4" xfId="0" applyFont="1" applyBorder="1">
      <alignment horizontal="left"/>
    </xf>
    <xf numFmtId="0" fontId="0" fillId="0" borderId="0" xfId="0" applyFont="1" applyBorder="1">
      <alignment horizontal="left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/>
    <xf numFmtId="0" fontId="8" fillId="0" borderId="0" xfId="0" applyFont="1" applyAlignment="1"/>
    <xf numFmtId="0" fontId="8" fillId="0" borderId="2" xfId="0" applyFont="1" applyBorder="1" applyAlignment="1"/>
    <xf numFmtId="0" fontId="3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3" fillId="0" borderId="0" xfId="0" applyFont="1" applyBorder="1">
      <alignment horizontal="left"/>
    </xf>
    <xf numFmtId="0" fontId="0" fillId="0" borderId="14" xfId="0" applyBorder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5" xfId="0" applyNumberFormat="1" applyFont="1" applyBorder="1" applyAlignment="1">
      <alignment horizontal="left" vertical="top"/>
    </xf>
    <xf numFmtId="0" fontId="2" fillId="0" borderId="15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0" fontId="0" fillId="0" borderId="3" xfId="0" applyNumberFormat="1" applyFont="1" applyBorder="1">
      <alignment horizontal="left"/>
    </xf>
    <xf numFmtId="0" fontId="0" fillId="0" borderId="16" xfId="0" applyNumberFormat="1" applyBorder="1">
      <alignment horizontal="left"/>
    </xf>
    <xf numFmtId="0" fontId="0" fillId="0" borderId="17" xfId="0" applyNumberFormat="1" applyFont="1" applyBorder="1" applyAlignment="1">
      <alignment horizontal="left" vertical="top"/>
    </xf>
    <xf numFmtId="0" fontId="0" fillId="0" borderId="12" xfId="0" applyNumberFormat="1" applyFont="1" applyBorder="1" applyAlignment="1">
      <alignment horizontal="left" vertical="top"/>
    </xf>
    <xf numFmtId="0" fontId="0" fillId="0" borderId="18" xfId="0" applyBorder="1">
      <alignment horizontal="left"/>
    </xf>
    <xf numFmtId="0" fontId="2" fillId="0" borderId="14" xfId="0" applyNumberFormat="1" applyFont="1" applyBorder="1" applyAlignment="1">
      <alignment horizontal="left" vertical="top"/>
    </xf>
    <xf numFmtId="0" fontId="2" fillId="0" borderId="19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horizontal="left" vertical="top"/>
    </xf>
    <xf numFmtId="0" fontId="0" fillId="0" borderId="14" xfId="0" applyNumberFormat="1" applyFont="1" applyBorder="1" applyAlignment="1">
      <alignment horizontal="left" vertical="top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center"/>
    </xf>
    <xf numFmtId="0" fontId="0" fillId="0" borderId="24" xfId="0" applyBorder="1">
      <alignment horizontal="left"/>
    </xf>
    <xf numFmtId="0" fontId="2" fillId="0" borderId="22" xfId="0" applyNumberFormat="1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/>
    </xf>
    <xf numFmtId="0" fontId="2" fillId="0" borderId="22" xfId="0" applyNumberFormat="1" applyFont="1" applyBorder="1" applyAlignment="1">
      <alignment horizontal="left" vertical="top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>
      <alignment horizontal="centerContinuous" vertical="top"/>
    </xf>
    <xf numFmtId="0" fontId="5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9" fillId="3" borderId="33" xfId="0" applyFont="1" applyFill="1" applyBorder="1" applyAlignment="1">
      <alignment wrapText="1"/>
    </xf>
    <xf numFmtId="0" fontId="9" fillId="3" borderId="29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12" fillId="0" borderId="0" xfId="0" applyFont="1" applyAlignment="1">
      <alignment horizontal="right" wrapText="1"/>
    </xf>
    <xf numFmtId="0" fontId="2" fillId="0" borderId="21" xfId="0" applyNumberFormat="1" applyFont="1" applyFill="1" applyBorder="1" applyAlignment="1">
      <alignment horizontal="left" vertical="top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left" vertical="top" wrapText="1"/>
    </xf>
    <xf numFmtId="0" fontId="2" fillId="0" borderId="22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Alignment="1"/>
    <xf numFmtId="0" fontId="12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9" xfId="0" applyFont="1" applyBorder="1" applyAlignment="1"/>
    <xf numFmtId="0" fontId="5" fillId="0" borderId="19" xfId="0" applyFont="1" applyBorder="1" applyAlignment="1">
      <alignment horizontal="left"/>
    </xf>
    <xf numFmtId="0" fontId="2" fillId="0" borderId="36" xfId="0" applyFont="1" applyBorder="1" applyAlignment="1"/>
    <xf numFmtId="0" fontId="2" fillId="0" borderId="1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37" xfId="0" applyFont="1" applyBorder="1" applyAlignment="1"/>
    <xf numFmtId="0" fontId="2" fillId="0" borderId="12" xfId="0" applyFont="1" applyBorder="1" applyAlignment="1"/>
    <xf numFmtId="0" fontId="5" fillId="0" borderId="15" xfId="0" applyFont="1" applyBorder="1" applyAlignment="1"/>
    <xf numFmtId="0" fontId="2" fillId="0" borderId="15" xfId="0" applyFont="1" applyBorder="1" applyAlignment="1"/>
    <xf numFmtId="0" fontId="15" fillId="0" borderId="15" xfId="0" applyFont="1" applyBorder="1" applyAlignment="1">
      <alignment horizontal="left" wrapText="1" indent="1"/>
    </xf>
    <xf numFmtId="0" fontId="5" fillId="0" borderId="14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7" xfId="0" applyFont="1" applyBorder="1" applyAlignment="1"/>
    <xf numFmtId="0" fontId="2" fillId="0" borderId="0" xfId="0" applyFont="1" applyAlignment="1">
      <alignment horizontal="left" vertical="top"/>
    </xf>
    <xf numFmtId="0" fontId="4" fillId="0" borderId="0" xfId="0" applyFont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5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5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19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left"/>
    </xf>
    <xf numFmtId="0" fontId="5" fillId="0" borderId="19" xfId="0" applyFont="1" applyFill="1" applyBorder="1" applyAlignment="1"/>
    <xf numFmtId="0" fontId="5" fillId="0" borderId="19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5" fillId="0" borderId="14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 vertical="top"/>
    </xf>
    <xf numFmtId="0" fontId="5" fillId="0" borderId="27" xfId="0" applyFont="1" applyFill="1" applyBorder="1" applyAlignment="1"/>
    <xf numFmtId="0" fontId="5" fillId="0" borderId="38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/>
    </xf>
    <xf numFmtId="0" fontId="5" fillId="0" borderId="39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wrapText="1" indent="1"/>
    </xf>
    <xf numFmtId="0" fontId="5" fillId="0" borderId="27" xfId="0" applyFont="1" applyFill="1" applyBorder="1" applyAlignment="1">
      <alignment horizontal="left" wrapText="1" indent="1"/>
    </xf>
    <xf numFmtId="0" fontId="5" fillId="0" borderId="27" xfId="0" applyFont="1" applyFill="1" applyBorder="1" applyAlignment="1">
      <alignment horizontal="left" indent="1"/>
    </xf>
    <xf numFmtId="0" fontId="5" fillId="0" borderId="15" xfId="0" applyFont="1" applyFill="1" applyBorder="1" applyAlignment="1"/>
    <xf numFmtId="0" fontId="5" fillId="0" borderId="2" xfId="0" applyFont="1" applyFill="1" applyBorder="1" applyAlignment="1"/>
    <xf numFmtId="0" fontId="5" fillId="0" borderId="22" xfId="0" applyFont="1" applyFill="1" applyBorder="1" applyAlignment="1"/>
    <xf numFmtId="0" fontId="8" fillId="0" borderId="12" xfId="0" applyFont="1" applyFill="1" applyBorder="1" applyAlignment="1">
      <alignment horizontal="left" vertical="top"/>
    </xf>
    <xf numFmtId="0" fontId="6" fillId="0" borderId="27" xfId="0" applyFont="1" applyFill="1" applyBorder="1" applyAlignment="1"/>
    <xf numFmtId="0" fontId="6" fillId="0" borderId="0" xfId="0" applyFont="1" applyFill="1" applyAlignment="1"/>
    <xf numFmtId="0" fontId="5" fillId="0" borderId="40" xfId="0" applyFont="1" applyFill="1" applyBorder="1" applyAlignment="1"/>
    <xf numFmtId="0" fontId="5" fillId="0" borderId="39" xfId="0" applyFont="1" applyFill="1" applyBorder="1" applyAlignment="1"/>
    <xf numFmtId="0" fontId="5" fillId="0" borderId="41" xfId="0" applyFont="1" applyFill="1" applyBorder="1" applyAlignment="1"/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13" fillId="0" borderId="0" xfId="0" applyFont="1" applyFill="1" applyAlignment="1"/>
    <xf numFmtId="0" fontId="19" fillId="0" borderId="0" xfId="0" applyFont="1" applyFill="1" applyAlignment="1"/>
    <xf numFmtId="0" fontId="14" fillId="0" borderId="0" xfId="0" applyFont="1" applyFill="1" applyAlignment="1"/>
    <xf numFmtId="0" fontId="2" fillId="0" borderId="0" xfId="0" applyFont="1" applyFill="1" applyBorder="1" applyAlignment="1"/>
    <xf numFmtId="0" fontId="8" fillId="0" borderId="12" xfId="0" applyFont="1" applyFill="1" applyBorder="1" applyAlignment="1"/>
    <xf numFmtId="0" fontId="8" fillId="0" borderId="19" xfId="0" applyFont="1" applyFill="1" applyBorder="1" applyAlignment="1">
      <alignment horizontal="left"/>
    </xf>
    <xf numFmtId="0" fontId="8" fillId="0" borderId="19" xfId="0" applyFont="1" applyFill="1" applyBorder="1" applyAlignment="1"/>
    <xf numFmtId="0" fontId="8" fillId="0" borderId="14" xfId="0" applyFont="1" applyFill="1" applyBorder="1" applyAlignment="1"/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right"/>
    </xf>
    <xf numFmtId="0" fontId="8" fillId="0" borderId="38" xfId="0" applyFont="1" applyFill="1" applyBorder="1" applyAlignment="1">
      <alignment horizontal="left"/>
    </xf>
    <xf numFmtId="0" fontId="8" fillId="0" borderId="15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8" fillId="0" borderId="27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3" fontId="0" fillId="0" borderId="21" xfId="0" applyNumberFormat="1" applyBorder="1" applyAlignment="1">
      <alignment horizontal="center" vertical="center"/>
    </xf>
    <xf numFmtId="0" fontId="3" fillId="0" borderId="48" xfId="0" applyFont="1" applyBorder="1" applyAlignment="1">
      <alignment horizontal="center" wrapText="1"/>
    </xf>
    <xf numFmtId="0" fontId="0" fillId="0" borderId="29" xfId="0" applyBorder="1">
      <alignment horizontal="left"/>
    </xf>
    <xf numFmtId="3" fontId="2" fillId="5" borderId="49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center" wrapText="1"/>
    </xf>
    <xf numFmtId="0" fontId="0" fillId="0" borderId="31" xfId="0" applyBorder="1">
      <alignment horizontal="left"/>
    </xf>
    <xf numFmtId="0" fontId="0" fillId="0" borderId="0" xfId="0" applyBorder="1">
      <alignment horizontal="left"/>
    </xf>
    <xf numFmtId="0" fontId="0" fillId="0" borderId="32" xfId="0" applyBorder="1">
      <alignment horizontal="left"/>
    </xf>
    <xf numFmtId="0" fontId="22" fillId="0" borderId="32" xfId="0" applyFont="1" applyBorder="1" applyAlignment="1">
      <alignment wrapText="1"/>
    </xf>
    <xf numFmtId="0" fontId="22" fillId="0" borderId="3" xfId="0" applyFont="1" applyBorder="1" applyAlignment="1">
      <alignment horizontal="center" wrapText="1"/>
    </xf>
    <xf numFmtId="0" fontId="0" fillId="0" borderId="50" xfId="0" applyBorder="1">
      <alignment horizontal="left"/>
    </xf>
    <xf numFmtId="0" fontId="0" fillId="0" borderId="2" xfId="0" applyBorder="1">
      <alignment horizontal="left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>
      <alignment horizontal="left"/>
    </xf>
    <xf numFmtId="0" fontId="23" fillId="0" borderId="0" xfId="0" applyFont="1" applyAlignment="1">
      <alignment horizontal="center"/>
    </xf>
    <xf numFmtId="3" fontId="2" fillId="2" borderId="49" xfId="0" applyNumberFormat="1" applyFont="1" applyFill="1" applyBorder="1" applyAlignment="1">
      <alignment horizontal="right"/>
    </xf>
    <xf numFmtId="165" fontId="0" fillId="0" borderId="0" xfId="0" applyNumberFormat="1">
      <alignment horizontal="left"/>
    </xf>
    <xf numFmtId="3" fontId="0" fillId="0" borderId="0" xfId="0" applyNumberFormat="1" applyFont="1" applyBorder="1">
      <alignment horizontal="left"/>
    </xf>
    <xf numFmtId="0" fontId="24" fillId="0" borderId="0" xfId="0" applyFont="1">
      <alignment horizontal="left"/>
    </xf>
    <xf numFmtId="3" fontId="24" fillId="0" borderId="0" xfId="0" applyNumberFormat="1" applyFont="1">
      <alignment horizontal="left"/>
    </xf>
    <xf numFmtId="3" fontId="8" fillId="0" borderId="14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left"/>
    </xf>
    <xf numFmtId="3" fontId="8" fillId="0" borderId="38" xfId="0" applyNumberFormat="1" applyFont="1" applyFill="1" applyBorder="1" applyAlignment="1">
      <alignment horizontal="left"/>
    </xf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2" xfId="0" applyFont="1" applyBorder="1" applyAlignment="1">
      <alignment wrapText="1"/>
    </xf>
    <xf numFmtId="1" fontId="3" fillId="0" borderId="8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left" vertical="top"/>
    </xf>
    <xf numFmtId="0" fontId="4" fillId="0" borderId="60" xfId="0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2" fillId="5" borderId="44" xfId="0" applyNumberFormat="1" applyFont="1" applyFill="1" applyBorder="1" applyAlignment="1">
      <alignment horizontal="right"/>
    </xf>
    <xf numFmtId="3" fontId="2" fillId="4" borderId="20" xfId="0" applyNumberFormat="1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44" xfId="0" applyFont="1" applyFill="1" applyBorder="1" applyAlignment="1">
      <alignment horizontal="right"/>
    </xf>
    <xf numFmtId="0" fontId="2" fillId="5" borderId="65" xfId="0" applyFont="1" applyFill="1" applyBorder="1" applyAlignment="1">
      <alignment horizontal="right"/>
    </xf>
    <xf numFmtId="0" fontId="2" fillId="5" borderId="59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45" xfId="0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3" fontId="2" fillId="4" borderId="49" xfId="0" applyNumberFormat="1" applyFont="1" applyFill="1" applyBorder="1" applyAlignment="1"/>
    <xf numFmtId="3" fontId="2" fillId="5" borderId="49" xfId="0" applyNumberFormat="1" applyFont="1" applyFill="1" applyBorder="1" applyAlignme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0" borderId="2" xfId="0" applyFont="1" applyFill="1" applyBorder="1" applyAlignment="1">
      <alignment horizontal="left"/>
    </xf>
    <xf numFmtId="3" fontId="2" fillId="4" borderId="68" xfId="0" applyNumberFormat="1" applyFont="1" applyFill="1" applyBorder="1" applyAlignment="1">
      <alignment wrapText="1"/>
    </xf>
    <xf numFmtId="3" fontId="3" fillId="4" borderId="49" xfId="0" applyNumberFormat="1" applyFont="1" applyFill="1" applyBorder="1" applyAlignment="1"/>
    <xf numFmtId="0" fontId="0" fillId="0" borderId="1" xfId="0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3" fontId="2" fillId="5" borderId="44" xfId="0" applyNumberFormat="1" applyFont="1" applyFill="1" applyBorder="1" applyAlignment="1"/>
    <xf numFmtId="3" fontId="2" fillId="4" borderId="7" xfId="0" applyNumberFormat="1" applyFont="1" applyFill="1" applyBorder="1" applyAlignment="1">
      <alignment horizontal="right"/>
    </xf>
    <xf numFmtId="3" fontId="2" fillId="5" borderId="7" xfId="0" applyNumberFormat="1" applyFont="1" applyFill="1" applyBorder="1" applyAlignment="1"/>
    <xf numFmtId="3" fontId="2" fillId="2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wrapText="1"/>
    </xf>
    <xf numFmtId="3" fontId="2" fillId="0" borderId="44" xfId="0" applyNumberFormat="1" applyFont="1" applyBorder="1" applyAlignment="1"/>
    <xf numFmtId="3" fontId="3" fillId="4" borderId="49" xfId="0" applyNumberFormat="1" applyFont="1" applyFill="1" applyBorder="1" applyAlignment="1">
      <alignment horizontal="right"/>
    </xf>
    <xf numFmtId="3" fontId="3" fillId="4" borderId="7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right"/>
    </xf>
    <xf numFmtId="0" fontId="2" fillId="0" borderId="61" xfId="0" applyFont="1" applyBorder="1" applyAlignment="1">
      <alignment horizontal="right"/>
    </xf>
    <xf numFmtId="3" fontId="2" fillId="4" borderId="45" xfId="0" applyNumberFormat="1" applyFont="1" applyFill="1" applyBorder="1" applyAlignment="1">
      <alignment horizontal="right" vertical="center"/>
    </xf>
    <xf numFmtId="3" fontId="2" fillId="2" borderId="44" xfId="0" applyNumberFormat="1" applyFont="1" applyFill="1" applyBorder="1" applyAlignment="1">
      <alignment horizontal="right" vertical="center"/>
    </xf>
    <xf numFmtId="3" fontId="2" fillId="4" borderId="44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3" fontId="3" fillId="4" borderId="44" xfId="0" applyNumberFormat="1" applyFont="1" applyFill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6" fillId="4" borderId="46" xfId="0" applyNumberFormat="1" applyFont="1" applyFill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8" fillId="0" borderId="0" xfId="0" applyFont="1">
      <alignment horizontal="left"/>
    </xf>
    <xf numFmtId="0" fontId="28" fillId="0" borderId="0" xfId="0" applyNumberFormat="1" applyFont="1">
      <alignment horizontal="left"/>
    </xf>
    <xf numFmtId="165" fontId="28" fillId="0" borderId="0" xfId="0" applyNumberFormat="1" applyFont="1">
      <alignment horizontal="left"/>
    </xf>
    <xf numFmtId="3" fontId="0" fillId="0" borderId="0" xfId="0" applyNumberForma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0" fontId="2" fillId="6" borderId="10" xfId="0" applyFont="1" applyFill="1" applyBorder="1" applyAlignment="1">
      <alignment horizontal="center" wrapText="1"/>
    </xf>
    <xf numFmtId="49" fontId="2" fillId="6" borderId="10" xfId="0" applyNumberFormat="1" applyFont="1" applyFill="1" applyBorder="1" applyAlignment="1">
      <alignment horizontal="center" wrapText="1"/>
    </xf>
    <xf numFmtId="165" fontId="29" fillId="0" borderId="0" xfId="0" applyNumberFormat="1" applyFont="1">
      <alignment horizontal="left"/>
    </xf>
    <xf numFmtId="3" fontId="2" fillId="2" borderId="27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0" fontId="2" fillId="0" borderId="47" xfId="0" applyNumberFormat="1" applyFont="1" applyBorder="1" applyAlignment="1">
      <alignment horizontal="left" vertical="top"/>
    </xf>
    <xf numFmtId="0" fontId="2" fillId="0" borderId="44" xfId="0" applyNumberFormat="1" applyFont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right" vertical="center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4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right"/>
    </xf>
    <xf numFmtId="0" fontId="6" fillId="0" borderId="5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left" vertical="center"/>
    </xf>
    <xf numFmtId="0" fontId="2" fillId="0" borderId="45" xfId="0" applyNumberFormat="1" applyFont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0" fillId="0" borderId="52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3" fontId="0" fillId="0" borderId="52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0" fontId="5" fillId="0" borderId="47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NumberFormat="1" applyFont="1" applyFill="1" applyBorder="1" applyAlignment="1">
      <alignment horizontal="left"/>
    </xf>
    <xf numFmtId="3" fontId="2" fillId="2" borderId="10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165" fontId="0" fillId="0" borderId="27" xfId="0" applyNumberFormat="1" applyFont="1" applyBorder="1" applyAlignment="1">
      <alignment horizontal="right" vertical="center"/>
    </xf>
    <xf numFmtId="165" fontId="0" fillId="0" borderId="43" xfId="0" applyNumberFormat="1" applyFont="1" applyBorder="1" applyAlignment="1">
      <alignment horizontal="right" vertical="center"/>
    </xf>
    <xf numFmtId="3" fontId="0" fillId="0" borderId="12" xfId="0" applyNumberFormat="1" applyFont="1" applyBorder="1" applyAlignment="1">
      <alignment horizontal="right" vertical="center"/>
    </xf>
    <xf numFmtId="3" fontId="0" fillId="0" borderId="19" xfId="0" applyNumberFormat="1" applyFont="1" applyBorder="1" applyAlignment="1">
      <alignment horizontal="right" vertical="center"/>
    </xf>
    <xf numFmtId="0" fontId="2" fillId="0" borderId="53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left" vertical="center"/>
    </xf>
    <xf numFmtId="0" fontId="2" fillId="0" borderId="57" xfId="0" applyNumberFormat="1" applyFont="1" applyBorder="1" applyAlignment="1">
      <alignment horizontal="left" vertical="center"/>
    </xf>
    <xf numFmtId="0" fontId="3" fillId="0" borderId="38" xfId="0" applyNumberFormat="1" applyFont="1" applyBorder="1" applyAlignment="1">
      <alignment horizontal="right" vertical="center" indent="1"/>
    </xf>
    <xf numFmtId="0" fontId="3" fillId="0" borderId="45" xfId="0" applyNumberFormat="1" applyFont="1" applyBorder="1" applyAlignment="1">
      <alignment horizontal="right" vertical="center" indent="1"/>
    </xf>
    <xf numFmtId="0" fontId="2" fillId="0" borderId="58" xfId="0" applyNumberFormat="1" applyFont="1" applyBorder="1" applyAlignment="1">
      <alignment horizontal="left" vertical="center"/>
    </xf>
    <xf numFmtId="0" fontId="2" fillId="0" borderId="44" xfId="0" applyNumberFormat="1" applyFont="1" applyBorder="1" applyAlignment="1">
      <alignment horizontal="left" vertical="center"/>
    </xf>
    <xf numFmtId="0" fontId="2" fillId="0" borderId="54" xfId="0" applyNumberFormat="1" applyFont="1" applyBorder="1" applyAlignment="1">
      <alignment horizontal="left" vertical="top"/>
    </xf>
    <xf numFmtId="0" fontId="2" fillId="0" borderId="55" xfId="0" applyNumberFormat="1" applyFont="1" applyBorder="1" applyAlignment="1">
      <alignment horizontal="left" vertical="top"/>
    </xf>
    <xf numFmtId="0" fontId="2" fillId="0" borderId="36" xfId="0" applyNumberFormat="1" applyFont="1" applyBorder="1" applyAlignment="1">
      <alignment horizontal="left" vertical="center"/>
    </xf>
    <xf numFmtId="0" fontId="2" fillId="0" borderId="43" xfId="0" applyNumberFormat="1" applyFont="1" applyBorder="1" applyAlignment="1">
      <alignment horizontal="left" vertical="center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4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3" fillId="0" borderId="42" xfId="0" applyNumberFormat="1" applyFont="1" applyBorder="1" applyAlignment="1">
      <alignment horizontal="left" vertical="center"/>
    </xf>
    <xf numFmtId="0" fontId="3" fillId="0" borderId="59" xfId="0" applyNumberFormat="1" applyFont="1" applyBorder="1" applyAlignment="1">
      <alignment horizontal="left" vertical="center"/>
    </xf>
    <xf numFmtId="3" fontId="6" fillId="4" borderId="60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right" vertical="center"/>
    </xf>
    <xf numFmtId="0" fontId="0" fillId="0" borderId="61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right" vertical="center"/>
    </xf>
    <xf numFmtId="0" fontId="2" fillId="0" borderId="27" xfId="0" applyNumberFormat="1" applyFont="1" applyBorder="1" applyAlignment="1">
      <alignment horizontal="left" vertical="center" wrapText="1"/>
    </xf>
    <xf numFmtId="0" fontId="2" fillId="0" borderId="49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/>
    </xf>
    <xf numFmtId="0" fontId="2" fillId="0" borderId="49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horizontal="right"/>
    </xf>
    <xf numFmtId="0" fontId="4" fillId="0" borderId="61" xfId="0" applyNumberFormat="1" applyFont="1" applyBorder="1" applyAlignment="1">
      <alignment horizontal="right"/>
    </xf>
    <xf numFmtId="0" fontId="0" fillId="0" borderId="62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0" fontId="6" fillId="0" borderId="55" xfId="0" applyNumberFormat="1" applyFont="1" applyBorder="1" applyAlignment="1">
      <alignment horizontal="center" vertical="center"/>
    </xf>
    <xf numFmtId="165" fontId="0" fillId="0" borderId="27" xfId="0" applyNumberFormat="1" applyFont="1" applyBorder="1" applyAlignment="1">
      <alignment horizontal="center" vertical="center"/>
    </xf>
    <xf numFmtId="165" fontId="0" fillId="0" borderId="47" xfId="0" applyNumberFormat="1" applyFont="1" applyBorder="1" applyAlignment="1">
      <alignment horizontal="center" vertical="center"/>
    </xf>
    <xf numFmtId="3" fontId="0" fillId="0" borderId="47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0" fontId="0" fillId="0" borderId="0" xfId="0" applyFont="1" applyBorder="1">
      <alignment horizontal="left"/>
    </xf>
    <xf numFmtId="0" fontId="3" fillId="2" borderId="10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  <xf numFmtId="0" fontId="3" fillId="2" borderId="36" xfId="0" applyNumberFormat="1" applyFont="1" applyFill="1" applyBorder="1" applyAlignment="1">
      <alignment horizontal="center"/>
    </xf>
    <xf numFmtId="0" fontId="3" fillId="2" borderId="14" xfId="0" applyNumberFormat="1" applyFont="1" applyFill="1" applyBorder="1" applyAlignment="1">
      <alignment horizontal="center"/>
    </xf>
    <xf numFmtId="0" fontId="3" fillId="2" borderId="38" xfId="0" applyNumberFormat="1" applyFont="1" applyFill="1" applyBorder="1" applyAlignment="1">
      <alignment horizontal="center"/>
    </xf>
    <xf numFmtId="0" fontId="3" fillId="0" borderId="37" xfId="0" applyNumberFormat="1" applyFont="1" applyBorder="1" applyAlignment="1">
      <alignment horizontal="right" vertical="center"/>
    </xf>
    <xf numFmtId="0" fontId="3" fillId="0" borderId="5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63" xfId="0" applyNumberFormat="1" applyFont="1" applyFill="1" applyBorder="1" applyAlignment="1">
      <alignment horizontal="center"/>
    </xf>
    <xf numFmtId="49" fontId="2" fillId="0" borderId="64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9" fontId="1" fillId="0" borderId="2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49" fontId="2" fillId="0" borderId="2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37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3" fontId="8" fillId="0" borderId="52" xfId="0" applyNumberFormat="1" applyFont="1" applyFill="1" applyBorder="1" applyAlignment="1">
      <alignment horizontal="center"/>
    </xf>
    <xf numFmtId="3" fontId="8" fillId="0" borderId="50" xfId="0" applyNumberFormat="1" applyFont="1" applyFill="1" applyBorder="1" applyAlignment="1">
      <alignment horizontal="center"/>
    </xf>
    <xf numFmtId="3" fontId="8" fillId="0" borderId="51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38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3" fontId="8" fillId="0" borderId="52" xfId="0" applyNumberFormat="1" applyFont="1" applyFill="1" applyBorder="1" applyAlignment="1">
      <alignment horizontal="right"/>
    </xf>
    <xf numFmtId="3" fontId="8" fillId="0" borderId="50" xfId="0" applyNumberFormat="1" applyFont="1" applyFill="1" applyBorder="1" applyAlignment="1">
      <alignment horizontal="right"/>
    </xf>
    <xf numFmtId="3" fontId="8" fillId="0" borderId="50" xfId="0" applyNumberFormat="1" applyFont="1" applyFill="1" applyBorder="1" applyAlignment="1">
      <alignment horizontal="left"/>
    </xf>
    <xf numFmtId="3" fontId="8" fillId="0" borderId="51" xfId="0" applyNumberFormat="1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3" fontId="8" fillId="0" borderId="36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left"/>
    </xf>
    <xf numFmtId="49" fontId="8" fillId="0" borderId="47" xfId="0" applyNumberFormat="1" applyFont="1" applyFill="1" applyBorder="1" applyAlignment="1">
      <alignment horizontal="left"/>
    </xf>
    <xf numFmtId="49" fontId="8" fillId="0" borderId="15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8" fillId="0" borderId="25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indent="1"/>
    </xf>
    <xf numFmtId="0" fontId="8" fillId="0" borderId="47" xfId="0" applyFont="1" applyFill="1" applyBorder="1" applyAlignment="1">
      <alignment horizontal="left" indent="1"/>
    </xf>
    <xf numFmtId="49" fontId="8" fillId="0" borderId="2" xfId="0" applyNumberFormat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center"/>
    </xf>
    <xf numFmtId="49" fontId="8" fillId="0" borderId="19" xfId="0" applyNumberFormat="1" applyFont="1" applyFill="1" applyBorder="1" applyAlignment="1">
      <alignment horizontal="center"/>
    </xf>
    <xf numFmtId="49" fontId="8" fillId="0" borderId="23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 indent="1"/>
    </xf>
    <xf numFmtId="49" fontId="8" fillId="0" borderId="27" xfId="0" applyNumberFormat="1" applyFont="1" applyFill="1" applyBorder="1" applyAlignment="1">
      <alignment horizontal="center"/>
    </xf>
    <xf numFmtId="49" fontId="8" fillId="0" borderId="47" xfId="0" applyNumberFormat="1" applyFont="1" applyFill="1" applyBorder="1" applyAlignment="1">
      <alignment horizontal="center"/>
    </xf>
    <xf numFmtId="49" fontId="8" fillId="0" borderId="49" xfId="0" applyNumberFormat="1" applyFont="1" applyFill="1" applyBorder="1" applyAlignment="1">
      <alignment horizontal="center"/>
    </xf>
    <xf numFmtId="3" fontId="8" fillId="0" borderId="44" xfId="0" applyNumberFormat="1" applyFont="1" applyFill="1" applyBorder="1" applyAlignment="1">
      <alignment horizontal="center"/>
    </xf>
    <xf numFmtId="0" fontId="8" fillId="0" borderId="47" xfId="0" applyFont="1" applyFill="1" applyBorder="1" applyAlignment="1">
      <alignment horizontal="left" wrapText="1" indent="1"/>
    </xf>
    <xf numFmtId="49" fontId="8" fillId="0" borderId="27" xfId="0" applyNumberFormat="1" applyFont="1" applyFill="1" applyBorder="1" applyAlignment="1">
      <alignment horizontal="center" wrapText="1"/>
    </xf>
    <xf numFmtId="49" fontId="8" fillId="0" borderId="47" xfId="0" applyNumberFormat="1" applyFont="1" applyFill="1" applyBorder="1" applyAlignment="1">
      <alignment horizontal="center" wrapText="1"/>
    </xf>
    <xf numFmtId="49" fontId="8" fillId="0" borderId="49" xfId="0" applyNumberFormat="1" applyFont="1" applyFill="1" applyBorder="1" applyAlignment="1">
      <alignment horizontal="center" wrapText="1"/>
    </xf>
    <xf numFmtId="3" fontId="8" fillId="0" borderId="9" xfId="0" applyNumberFormat="1" applyFont="1" applyFill="1" applyBorder="1" applyAlignment="1">
      <alignment horizontal="center"/>
    </xf>
    <xf numFmtId="3" fontId="8" fillId="0" borderId="60" xfId="0" applyNumberFormat="1" applyFont="1" applyFill="1" applyBorder="1" applyAlignment="1">
      <alignment horizontal="center"/>
    </xf>
    <xf numFmtId="3" fontId="8" fillId="0" borderId="66" xfId="0" applyNumberFormat="1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3" fontId="8" fillId="0" borderId="46" xfId="0" applyNumberFormat="1" applyFont="1" applyFill="1" applyBorder="1" applyAlignment="1">
      <alignment horizontal="center"/>
    </xf>
    <xf numFmtId="0" fontId="8" fillId="0" borderId="61" xfId="0" applyFont="1" applyFill="1" applyBorder="1" applyAlignment="1">
      <alignment horizontal="left"/>
    </xf>
    <xf numFmtId="0" fontId="8" fillId="0" borderId="67" xfId="0" applyFont="1" applyFill="1" applyBorder="1" applyAlignment="1">
      <alignment horizontal="left"/>
    </xf>
    <xf numFmtId="0" fontId="8" fillId="0" borderId="62" xfId="0" applyFont="1" applyFill="1" applyBorder="1" applyAlignment="1">
      <alignment horizontal="right"/>
    </xf>
    <xf numFmtId="0" fontId="8" fillId="0" borderId="61" xfId="0" applyFont="1" applyFill="1" applyBorder="1" applyAlignment="1">
      <alignment horizontal="right"/>
    </xf>
    <xf numFmtId="1" fontId="8" fillId="0" borderId="61" xfId="0" applyNumberFormat="1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8" fillId="0" borderId="68" xfId="0" applyFont="1" applyFill="1" applyBorder="1" applyAlignment="1">
      <alignment horizontal="left"/>
    </xf>
    <xf numFmtId="0" fontId="8" fillId="0" borderId="62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left"/>
    </xf>
    <xf numFmtId="0" fontId="8" fillId="0" borderId="48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8" fillId="0" borderId="38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" fontId="8" fillId="0" borderId="19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right"/>
    </xf>
    <xf numFmtId="0" fontId="8" fillId="0" borderId="47" xfId="0" applyFont="1" applyFill="1" applyBorder="1" applyAlignment="1">
      <alignment horizontal="right"/>
    </xf>
    <xf numFmtId="0" fontId="8" fillId="0" borderId="4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right"/>
    </xf>
    <xf numFmtId="0" fontId="8" fillId="0" borderId="44" xfId="0" applyFont="1" applyFill="1" applyBorder="1" applyAlignment="1">
      <alignment horizontal="center"/>
    </xf>
    <xf numFmtId="3" fontId="8" fillId="0" borderId="37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3" fontId="8" fillId="0" borderId="45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3" fontId="8" fillId="0" borderId="47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3" fontId="8" fillId="0" borderId="37" xfId="0" applyNumberFormat="1" applyFont="1" applyFill="1" applyBorder="1" applyAlignment="1">
      <alignment horizontal="left"/>
    </xf>
    <xf numFmtId="3" fontId="8" fillId="0" borderId="15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60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0" xfId="0" applyFont="1" applyBorder="1" applyAlignment="1">
      <alignment horizontal="right"/>
    </xf>
    <xf numFmtId="0" fontId="8" fillId="0" borderId="9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2"/>
    </xf>
    <xf numFmtId="0" fontId="1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indent="4"/>
    </xf>
    <xf numFmtId="49" fontId="2" fillId="0" borderId="27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49" fontId="2" fillId="0" borderId="47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15" fillId="0" borderId="12" xfId="0" applyFont="1" applyBorder="1" applyAlignment="1">
      <alignment horizontal="left" wrapText="1" indent="1"/>
    </xf>
    <xf numFmtId="0" fontId="15" fillId="0" borderId="19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6"/>
    </xf>
    <xf numFmtId="0" fontId="2" fillId="0" borderId="6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5" fillId="0" borderId="2" xfId="0" applyFont="1" applyBorder="1" applyAlignment="1">
      <alignment horizontal="left" indent="2"/>
    </xf>
    <xf numFmtId="0" fontId="5" fillId="0" borderId="38" xfId="0" applyFont="1" applyBorder="1" applyAlignment="1">
      <alignment horizontal="left" indent="2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47" xfId="0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3" fontId="5" fillId="0" borderId="74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/>
    </xf>
    <xf numFmtId="49" fontId="5" fillId="0" borderId="63" xfId="0" applyNumberFormat="1" applyFont="1" applyFill="1" applyBorder="1" applyAlignment="1">
      <alignment horizontal="center"/>
    </xf>
    <xf numFmtId="49" fontId="5" fillId="0" borderId="6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44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44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center"/>
    </xf>
    <xf numFmtId="3" fontId="5" fillId="0" borderId="50" xfId="0" applyNumberFormat="1" applyFont="1" applyFill="1" applyBorder="1" applyAlignment="1">
      <alignment horizontal="center"/>
    </xf>
    <xf numFmtId="3" fontId="5" fillId="0" borderId="51" xfId="0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3" fontId="5" fillId="0" borderId="52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49" fontId="5" fillId="0" borderId="47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left" wrapText="1" indent="1"/>
    </xf>
    <xf numFmtId="49" fontId="5" fillId="0" borderId="27" xfId="0" applyNumberFormat="1" applyFont="1" applyFill="1" applyBorder="1" applyAlignment="1">
      <alignment horizontal="center"/>
    </xf>
    <xf numFmtId="49" fontId="5" fillId="0" borderId="49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wrapText="1"/>
    </xf>
    <xf numFmtId="49" fontId="5" fillId="0" borderId="12" xfId="0" applyNumberFormat="1" applyFont="1" applyFill="1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49" fontId="5" fillId="0" borderId="23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top" indent="2"/>
    </xf>
    <xf numFmtId="0" fontId="5" fillId="0" borderId="2" xfId="0" applyFont="1" applyFill="1" applyBorder="1" applyAlignment="1">
      <alignment horizontal="left" indent="1"/>
    </xf>
    <xf numFmtId="0" fontId="5" fillId="0" borderId="2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left" indent="1"/>
    </xf>
    <xf numFmtId="0" fontId="5" fillId="0" borderId="19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3" fontId="5" fillId="0" borderId="19" xfId="0" applyNumberFormat="1" applyFont="1" applyFill="1" applyBorder="1" applyAlignment="1">
      <alignment horizontal="center"/>
    </xf>
    <xf numFmtId="0" fontId="5" fillId="0" borderId="38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 indent="1"/>
    </xf>
    <xf numFmtId="0" fontId="5" fillId="0" borderId="38" xfId="0" applyFont="1" applyFill="1" applyBorder="1" applyAlignment="1">
      <alignment horizontal="left" wrapText="1" indent="1"/>
    </xf>
    <xf numFmtId="0" fontId="6" fillId="0" borderId="12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36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indent="2"/>
    </xf>
    <xf numFmtId="0" fontId="5" fillId="0" borderId="36" xfId="0" applyFont="1" applyFill="1" applyBorder="1" applyAlignment="1">
      <alignment horizontal="left" indent="2"/>
    </xf>
    <xf numFmtId="0" fontId="5" fillId="0" borderId="12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wrapText="1"/>
    </xf>
    <xf numFmtId="3" fontId="5" fillId="0" borderId="44" xfId="0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horizontal="left" wrapText="1" indent="1"/>
    </xf>
    <xf numFmtId="0" fontId="5" fillId="0" borderId="27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left" indent="1"/>
    </xf>
    <xf numFmtId="0" fontId="5" fillId="0" borderId="4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right"/>
    </xf>
    <xf numFmtId="0" fontId="6" fillId="0" borderId="27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47" xfId="0" applyNumberFormat="1" applyFont="1" applyFill="1" applyBorder="1" applyAlignment="1">
      <alignment horizontal="center"/>
    </xf>
    <xf numFmtId="3" fontId="5" fillId="0" borderId="43" xfId="0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3" fontId="5" fillId="0" borderId="49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indent="2"/>
    </xf>
    <xf numFmtId="0" fontId="2" fillId="0" borderId="36" xfId="0" applyFont="1" applyFill="1" applyBorder="1" applyAlignment="1">
      <alignment horizontal="left" indent="2"/>
    </xf>
    <xf numFmtId="0" fontId="5" fillId="0" borderId="19" xfId="0" applyFont="1" applyFill="1" applyBorder="1" applyAlignment="1">
      <alignment horizontal="left" indent="1"/>
    </xf>
    <xf numFmtId="0" fontId="5" fillId="0" borderId="36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49" fontId="2" fillId="0" borderId="2" xfId="0" applyNumberFormat="1" applyFont="1" applyFill="1" applyBorder="1" applyAlignment="1">
      <alignment horizontal="left"/>
    </xf>
    <xf numFmtId="0" fontId="5" fillId="0" borderId="19" xfId="0" applyFont="1" applyFill="1" applyBorder="1" applyAlignment="1">
      <alignment horizontal="left" wrapText="1"/>
    </xf>
    <xf numFmtId="0" fontId="5" fillId="0" borderId="36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left" wrapText="1"/>
    </xf>
    <xf numFmtId="0" fontId="6" fillId="0" borderId="43" xfId="0" applyFont="1" applyFill="1" applyBorder="1" applyAlignment="1">
      <alignment horizontal="left" wrapText="1"/>
    </xf>
    <xf numFmtId="3" fontId="6" fillId="0" borderId="13" xfId="0" applyNumberFormat="1" applyFont="1" applyFill="1" applyBorder="1" applyAlignment="1">
      <alignment horizontal="center"/>
    </xf>
    <xf numFmtId="3" fontId="6" fillId="0" borderId="47" xfId="0" applyNumberFormat="1" applyFont="1" applyFill="1" applyBorder="1" applyAlignment="1">
      <alignment horizontal="center"/>
    </xf>
    <xf numFmtId="3" fontId="6" fillId="0" borderId="43" xfId="0" applyNumberFormat="1" applyFont="1" applyFill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3" fontId="6" fillId="0" borderId="49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149"/>
  <sheetViews>
    <sheetView tabSelected="1" zoomScaleNormal="115" workbookViewId="0">
      <selection activeCell="D1" sqref="D1"/>
    </sheetView>
  </sheetViews>
  <sheetFormatPr defaultColWidth="10.6640625" defaultRowHeight="18" outlineLevelRow="2"/>
  <cols>
    <col min="1" max="1" width="1.83203125" customWidth="1"/>
    <col min="2" max="2" width="15" customWidth="1"/>
    <col min="3" max="3" width="15.6640625" customWidth="1"/>
    <col min="4" max="4" width="60.6640625" customWidth="1"/>
    <col min="5" max="5" width="14.33203125" customWidth="1"/>
    <col min="6" max="6" width="9.33203125" customWidth="1"/>
    <col min="7" max="7" width="8.33203125" customWidth="1"/>
    <col min="8" max="8" width="8.1640625" customWidth="1"/>
    <col min="9" max="9" width="8.83203125" customWidth="1"/>
    <col min="10" max="10" width="17.6640625" customWidth="1"/>
    <col min="11" max="12" width="6.5" style="293" customWidth="1"/>
    <col min="13" max="13" width="10.6640625" style="293"/>
  </cols>
  <sheetData>
    <row r="1" spans="2:10" ht="19.5" customHeight="1"/>
    <row r="2" spans="2:10" ht="0.95" hidden="1" customHeight="1"/>
    <row r="3" spans="2:10" ht="15" customHeight="1">
      <c r="B3" s="343" t="s">
        <v>0</v>
      </c>
      <c r="C3" s="343"/>
      <c r="D3" s="343"/>
      <c r="E3" s="343"/>
      <c r="F3" s="343"/>
      <c r="G3" s="343"/>
    </row>
    <row r="4" spans="2:10" ht="12" customHeight="1">
      <c r="D4" s="225" t="s">
        <v>398</v>
      </c>
    </row>
    <row r="5" spans="2:10" ht="11.25" customHeight="1">
      <c r="H5" s="344" t="s">
        <v>74</v>
      </c>
      <c r="I5" s="344"/>
      <c r="J5" s="344"/>
    </row>
    <row r="6" spans="2:10" ht="12" customHeight="1">
      <c r="F6" s="1"/>
      <c r="G6" s="1" t="s">
        <v>72</v>
      </c>
      <c r="H6" s="345">
        <v>710001</v>
      </c>
      <c r="I6" s="345"/>
      <c r="J6" s="345"/>
    </row>
    <row r="7" spans="2:10" ht="15.95" customHeight="1">
      <c r="F7" s="1"/>
      <c r="G7" s="1" t="s">
        <v>157</v>
      </c>
      <c r="H7" s="291">
        <v>31</v>
      </c>
      <c r="I7" s="292" t="s">
        <v>364</v>
      </c>
      <c r="J7" s="291">
        <v>2014</v>
      </c>
    </row>
    <row r="8" spans="2:10" ht="22.5" customHeight="1">
      <c r="B8" s="2" t="s">
        <v>180</v>
      </c>
      <c r="C8" s="353" t="s">
        <v>356</v>
      </c>
      <c r="D8" s="353"/>
      <c r="E8" s="15"/>
      <c r="F8" s="1"/>
      <c r="G8" s="1" t="s">
        <v>1</v>
      </c>
      <c r="H8" s="346">
        <v>79599810</v>
      </c>
      <c r="I8" s="347"/>
      <c r="J8" s="348"/>
    </row>
    <row r="9" spans="2:10" ht="20.100000000000001" customHeight="1">
      <c r="B9" s="2" t="s">
        <v>159</v>
      </c>
      <c r="C9" s="2"/>
      <c r="D9" s="2"/>
      <c r="F9" s="1"/>
      <c r="G9" s="1" t="s">
        <v>3</v>
      </c>
      <c r="H9" s="349">
        <v>1001174763</v>
      </c>
      <c r="I9" s="349"/>
      <c r="J9" s="349"/>
    </row>
    <row r="10" spans="2:10" ht="27.75" customHeight="1">
      <c r="B10" s="354" t="s">
        <v>380</v>
      </c>
      <c r="C10" s="354"/>
      <c r="D10" s="236" t="s">
        <v>376</v>
      </c>
      <c r="E10" s="15"/>
      <c r="F10" s="1"/>
      <c r="G10" s="1" t="s">
        <v>4</v>
      </c>
      <c r="H10" s="346" t="s">
        <v>377</v>
      </c>
      <c r="I10" s="347"/>
      <c r="J10" s="348"/>
    </row>
    <row r="11" spans="2:10" ht="12" customHeight="1">
      <c r="B11" s="2" t="s">
        <v>5</v>
      </c>
      <c r="C11" s="2"/>
      <c r="D11" s="2"/>
      <c r="H11" s="402">
        <v>65</v>
      </c>
      <c r="I11" s="403"/>
      <c r="J11" s="400">
        <v>16</v>
      </c>
    </row>
    <row r="12" spans="2:10" ht="21.6" customHeight="1">
      <c r="B12" s="355" t="s">
        <v>357</v>
      </c>
      <c r="C12" s="355"/>
      <c r="D12" s="355"/>
      <c r="E12" s="15"/>
      <c r="F12" s="15"/>
      <c r="G12" s="15" t="s">
        <v>6</v>
      </c>
      <c r="H12" s="404"/>
      <c r="I12" s="405"/>
      <c r="J12" s="401"/>
    </row>
    <row r="13" spans="2:10" ht="20.100000000000001" customHeight="1">
      <c r="B13" s="2" t="s">
        <v>145</v>
      </c>
      <c r="C13" s="2"/>
      <c r="D13" s="2"/>
      <c r="E13" s="37"/>
      <c r="F13" s="1"/>
      <c r="G13" s="1" t="s">
        <v>7</v>
      </c>
      <c r="H13" s="350" t="s">
        <v>358</v>
      </c>
      <c r="I13" s="351"/>
      <c r="J13" s="352"/>
    </row>
    <row r="14" spans="2:10" ht="13.5" customHeight="1">
      <c r="B14" s="2" t="s">
        <v>8</v>
      </c>
      <c r="C14" s="2"/>
      <c r="D14" s="2" t="s">
        <v>406</v>
      </c>
    </row>
    <row r="15" spans="2:10" ht="16.5" customHeight="1">
      <c r="B15" s="342"/>
      <c r="C15" s="342"/>
      <c r="D15" s="342"/>
      <c r="E15" s="81"/>
    </row>
    <row r="16" spans="2:10" ht="6.75" customHeight="1"/>
    <row r="17" spans="1:10" ht="11.25" customHeight="1">
      <c r="C17" s="323" t="s">
        <v>9</v>
      </c>
      <c r="D17" s="323"/>
      <c r="E17" s="323"/>
      <c r="F17" s="323"/>
      <c r="G17" s="323"/>
      <c r="H17" s="323"/>
      <c r="I17" s="323"/>
      <c r="J17" s="323"/>
    </row>
    <row r="18" spans="1:10" ht="35.1" customHeight="1">
      <c r="B18" s="311" t="s">
        <v>73</v>
      </c>
      <c r="C18" s="338" t="s">
        <v>10</v>
      </c>
      <c r="D18" s="339"/>
      <c r="E18" s="3" t="s">
        <v>11</v>
      </c>
      <c r="F18" s="340" t="str">
        <f>D4</f>
        <v>на 31 декабря 2014г.</v>
      </c>
      <c r="G18" s="340"/>
      <c r="H18" s="321" t="s">
        <v>395</v>
      </c>
      <c r="I18" s="322"/>
      <c r="J18" s="26" t="s">
        <v>379</v>
      </c>
    </row>
    <row r="19" spans="1:10" ht="11.25" customHeight="1" thickBot="1">
      <c r="B19" s="27">
        <v>1</v>
      </c>
      <c r="C19" s="328">
        <v>2</v>
      </c>
      <c r="D19" s="329"/>
      <c r="E19" s="43">
        <v>3</v>
      </c>
      <c r="F19" s="330">
        <v>4</v>
      </c>
      <c r="G19" s="330"/>
      <c r="H19" s="329">
        <v>5</v>
      </c>
      <c r="I19" s="392"/>
      <c r="J19" s="28">
        <v>6</v>
      </c>
    </row>
    <row r="20" spans="1:10" ht="20.25" customHeight="1">
      <c r="B20" s="57"/>
      <c r="C20" s="324" t="s">
        <v>12</v>
      </c>
      <c r="D20" s="325"/>
      <c r="E20" s="16"/>
      <c r="F20" s="333"/>
      <c r="G20" s="334"/>
      <c r="H20" s="331"/>
      <c r="I20" s="332"/>
      <c r="J20" s="48"/>
    </row>
    <row r="21" spans="1:10" ht="12" customHeight="1">
      <c r="B21" s="297" t="s">
        <v>384</v>
      </c>
      <c r="C21" s="326" t="s">
        <v>13</v>
      </c>
      <c r="D21" s="327"/>
      <c r="E21" s="19">
        <v>1110</v>
      </c>
      <c r="F21" s="336">
        <f>SUM(F22:G26)</f>
        <v>0</v>
      </c>
      <c r="G21" s="336"/>
      <c r="H21" s="336">
        <f>SUM(H22:I26)</f>
        <v>0</v>
      </c>
      <c r="I21" s="336"/>
      <c r="J21" s="282">
        <f>SUM(J22:J26)</f>
        <v>0</v>
      </c>
    </row>
    <row r="22" spans="1:10" ht="23.85" customHeight="1" outlineLevel="1">
      <c r="B22" s="298"/>
      <c r="C22" s="6"/>
      <c r="D22" s="53" t="s">
        <v>94</v>
      </c>
      <c r="E22" s="19">
        <v>1111</v>
      </c>
      <c r="F22" s="337"/>
      <c r="G22" s="337"/>
      <c r="H22" s="335"/>
      <c r="I22" s="335"/>
      <c r="J22" s="283"/>
    </row>
    <row r="23" spans="1:10" outlineLevel="1">
      <c r="B23" s="298"/>
      <c r="C23" s="7"/>
      <c r="D23" s="56" t="s">
        <v>95</v>
      </c>
      <c r="E23" s="19">
        <v>1112</v>
      </c>
      <c r="F23" s="337"/>
      <c r="G23" s="337"/>
      <c r="H23" s="335"/>
      <c r="I23" s="335"/>
      <c r="J23" s="283"/>
    </row>
    <row r="24" spans="1:10" outlineLevel="1">
      <c r="B24" s="298"/>
      <c r="C24" s="7"/>
      <c r="D24" s="56" t="s">
        <v>96</v>
      </c>
      <c r="E24" s="19">
        <v>1113</v>
      </c>
      <c r="F24" s="316"/>
      <c r="G24" s="317"/>
      <c r="H24" s="316"/>
      <c r="I24" s="317"/>
      <c r="J24" s="283"/>
    </row>
    <row r="25" spans="1:10" outlineLevel="1">
      <c r="B25" s="297"/>
      <c r="C25" s="8"/>
      <c r="D25" s="58" t="s">
        <v>104</v>
      </c>
      <c r="E25" s="21">
        <v>1114</v>
      </c>
      <c r="F25" s="335"/>
      <c r="G25" s="335"/>
      <c r="H25" s="335"/>
      <c r="I25" s="335"/>
      <c r="J25" s="283"/>
    </row>
    <row r="26" spans="1:10">
      <c r="B26" s="299"/>
      <c r="C26" s="8" t="s">
        <v>75</v>
      </c>
      <c r="D26" s="58"/>
      <c r="E26" s="20">
        <v>1120</v>
      </c>
      <c r="F26" s="335"/>
      <c r="G26" s="335"/>
      <c r="H26" s="335"/>
      <c r="I26" s="335"/>
      <c r="J26" s="283"/>
    </row>
    <row r="27" spans="1:10" ht="12" customHeight="1">
      <c r="A27" s="5"/>
      <c r="B27" s="299"/>
      <c r="C27" s="318" t="s">
        <v>312</v>
      </c>
      <c r="D27" s="319"/>
      <c r="E27" s="21">
        <v>1130</v>
      </c>
      <c r="F27" s="320"/>
      <c r="G27" s="320"/>
      <c r="H27" s="320"/>
      <c r="I27" s="320"/>
      <c r="J27" s="284"/>
    </row>
    <row r="28" spans="1:10" ht="12" customHeight="1">
      <c r="A28" s="5"/>
      <c r="B28" s="299"/>
      <c r="C28" s="318" t="s">
        <v>313</v>
      </c>
      <c r="D28" s="319"/>
      <c r="E28" s="21">
        <v>1140</v>
      </c>
      <c r="F28" s="320"/>
      <c r="G28" s="320"/>
      <c r="H28" s="320"/>
      <c r="I28" s="320"/>
      <c r="J28" s="284"/>
    </row>
    <row r="29" spans="1:10" ht="12" customHeight="1">
      <c r="A29" s="5"/>
      <c r="B29" s="299" t="s">
        <v>385</v>
      </c>
      <c r="C29" s="318" t="s">
        <v>14</v>
      </c>
      <c r="D29" s="319"/>
      <c r="E29" s="21">
        <v>1150</v>
      </c>
      <c r="F29" s="320">
        <f>SUM(F30:G40)</f>
        <v>10659.67201</v>
      </c>
      <c r="G29" s="320"/>
      <c r="H29" s="320">
        <f>SUM(H30:I40)</f>
        <v>12422.16797</v>
      </c>
      <c r="I29" s="320"/>
      <c r="J29" s="284">
        <f>SUM(J30:J40)</f>
        <v>286.8296400000001</v>
      </c>
    </row>
    <row r="30" spans="1:10" outlineLevel="1">
      <c r="A30" s="5"/>
      <c r="B30" s="300"/>
      <c r="C30" s="40"/>
      <c r="D30" s="59" t="s">
        <v>97</v>
      </c>
      <c r="E30" s="21">
        <f>E29+1</f>
        <v>1151</v>
      </c>
      <c r="F30" s="335"/>
      <c r="G30" s="335"/>
      <c r="H30" s="335"/>
      <c r="I30" s="335"/>
      <c r="J30" s="283"/>
    </row>
    <row r="31" spans="1:10" outlineLevel="1">
      <c r="A31" s="5"/>
      <c r="B31" s="300"/>
      <c r="C31" s="40"/>
      <c r="D31" s="59" t="s">
        <v>98</v>
      </c>
      <c r="E31" s="21">
        <f t="shared" ref="E31:E38" si="0">E30+1</f>
        <v>1152</v>
      </c>
      <c r="F31" s="335"/>
      <c r="G31" s="335"/>
      <c r="H31" s="335"/>
      <c r="I31" s="335"/>
      <c r="J31" s="283"/>
    </row>
    <row r="32" spans="1:10" outlineLevel="1">
      <c r="A32" s="5"/>
      <c r="B32" s="300"/>
      <c r="C32" s="40"/>
      <c r="D32" s="59" t="s">
        <v>99</v>
      </c>
      <c r="E32" s="21">
        <f t="shared" si="0"/>
        <v>1153</v>
      </c>
      <c r="F32" s="316"/>
      <c r="G32" s="317"/>
      <c r="H32" s="316"/>
      <c r="I32" s="317"/>
      <c r="J32" s="283"/>
    </row>
    <row r="33" spans="1:10" outlineLevel="1">
      <c r="A33" s="5"/>
      <c r="B33" s="300"/>
      <c r="C33" s="40"/>
      <c r="D33" s="59" t="s">
        <v>80</v>
      </c>
      <c r="E33" s="21">
        <f t="shared" si="0"/>
        <v>1154</v>
      </c>
      <c r="F33" s="316">
        <v>9827.9956600000005</v>
      </c>
      <c r="G33" s="317"/>
      <c r="H33" s="316">
        <f>15853.11416-4251.71798</f>
        <v>11601.39618</v>
      </c>
      <c r="I33" s="317"/>
      <c r="J33" s="283">
        <f>1397.50323-1180.43212</f>
        <v>217.07111000000009</v>
      </c>
    </row>
    <row r="34" spans="1:10" outlineLevel="1">
      <c r="A34" s="5"/>
      <c r="B34" s="300"/>
      <c r="C34" s="40"/>
      <c r="D34" s="59" t="s">
        <v>81</v>
      </c>
      <c r="E34" s="21">
        <f t="shared" si="0"/>
        <v>1155</v>
      </c>
      <c r="F34" s="316">
        <v>313.95087999999998</v>
      </c>
      <c r="G34" s="317"/>
      <c r="H34" s="316">
        <f>123.81779-116.61455</f>
        <v>7.2032400000000081</v>
      </c>
      <c r="I34" s="317"/>
      <c r="J34" s="283">
        <f>123.81779-99.79702</f>
        <v>24.020769999999999</v>
      </c>
    </row>
    <row r="35" spans="1:10" outlineLevel="1">
      <c r="A35" s="5"/>
      <c r="B35" s="300"/>
      <c r="C35" s="40"/>
      <c r="D35" s="59" t="s">
        <v>100</v>
      </c>
      <c r="E35" s="21">
        <f t="shared" si="0"/>
        <v>1156</v>
      </c>
      <c r="F35" s="316">
        <v>496.38107000000002</v>
      </c>
      <c r="G35" s="317"/>
      <c r="H35" s="316">
        <f>4006.16041-3226.13294</f>
        <v>780.02746999999999</v>
      </c>
      <c r="I35" s="317"/>
      <c r="J35" s="283">
        <f>3131.58414-3131.58414</f>
        <v>0</v>
      </c>
    </row>
    <row r="36" spans="1:10" outlineLevel="1">
      <c r="A36" s="5"/>
      <c r="B36" s="300"/>
      <c r="C36" s="40"/>
      <c r="D36" s="59" t="s">
        <v>101</v>
      </c>
      <c r="E36" s="21">
        <f t="shared" si="0"/>
        <v>1157</v>
      </c>
      <c r="F36" s="335">
        <v>21.3444</v>
      </c>
      <c r="G36" s="335"/>
      <c r="H36" s="316">
        <f>184.29839-150.75731</f>
        <v>33.541080000000022</v>
      </c>
      <c r="I36" s="317"/>
      <c r="J36" s="283">
        <f>184.29839-138.56063</f>
        <v>45.737760000000009</v>
      </c>
    </row>
    <row r="37" spans="1:10" ht="22.5" customHeight="1" outlineLevel="1">
      <c r="B37" s="300"/>
      <c r="C37" s="41"/>
      <c r="D37" s="53" t="s">
        <v>102</v>
      </c>
      <c r="E37" s="21">
        <f t="shared" si="0"/>
        <v>1158</v>
      </c>
      <c r="F37" s="335"/>
      <c r="G37" s="335"/>
      <c r="H37" s="335"/>
      <c r="I37" s="335"/>
      <c r="J37" s="283"/>
    </row>
    <row r="38" spans="1:10" ht="22.5" customHeight="1" outlineLevel="1">
      <c r="B38" s="300"/>
      <c r="C38" s="41"/>
      <c r="D38" s="53" t="s">
        <v>103</v>
      </c>
      <c r="E38" s="21">
        <f t="shared" si="0"/>
        <v>1159</v>
      </c>
      <c r="F38" s="335"/>
      <c r="G38" s="335"/>
      <c r="H38" s="335"/>
      <c r="I38" s="335"/>
      <c r="J38" s="283"/>
    </row>
    <row r="39" spans="1:10" ht="28.5" customHeight="1" outlineLevel="1">
      <c r="B39" s="300"/>
      <c r="C39" s="41"/>
      <c r="D39" s="53" t="s">
        <v>105</v>
      </c>
      <c r="E39" s="21">
        <v>11591</v>
      </c>
      <c r="F39" s="335"/>
      <c r="G39" s="335"/>
      <c r="H39" s="335"/>
      <c r="I39" s="335"/>
      <c r="J39" s="283"/>
    </row>
    <row r="40" spans="1:10" ht="28.5" customHeight="1" outlineLevel="1">
      <c r="B40" s="301"/>
      <c r="C40" s="42"/>
      <c r="D40" s="54" t="s">
        <v>396</v>
      </c>
      <c r="E40" s="21">
        <v>11592</v>
      </c>
      <c r="F40" s="335"/>
      <c r="G40" s="335"/>
      <c r="H40" s="335"/>
      <c r="I40" s="335"/>
      <c r="J40" s="283"/>
    </row>
    <row r="41" spans="1:10" ht="12" customHeight="1">
      <c r="B41" s="298"/>
      <c r="C41" s="371" t="s">
        <v>15</v>
      </c>
      <c r="D41" s="372"/>
      <c r="E41" s="21">
        <v>1160</v>
      </c>
      <c r="F41" s="320">
        <f>SUM(F42:G44)</f>
        <v>0</v>
      </c>
      <c r="G41" s="320"/>
      <c r="H41" s="320">
        <f>SUM(H42:I44)</f>
        <v>0</v>
      </c>
      <c r="I41" s="320"/>
      <c r="J41" s="284">
        <f>SUM(J42:J44)</f>
        <v>0</v>
      </c>
    </row>
    <row r="42" spans="1:10" outlineLevel="1">
      <c r="B42" s="300"/>
      <c r="C42" s="40"/>
      <c r="D42" s="59" t="s">
        <v>106</v>
      </c>
      <c r="E42" s="22">
        <v>1161</v>
      </c>
      <c r="F42" s="356"/>
      <c r="G42" s="356"/>
      <c r="H42" s="335"/>
      <c r="I42" s="335"/>
      <c r="J42" s="283"/>
    </row>
    <row r="43" spans="1:10" outlineLevel="1">
      <c r="B43" s="300"/>
      <c r="C43" s="40"/>
      <c r="D43" s="59" t="s">
        <v>107</v>
      </c>
      <c r="E43" s="22">
        <v>1162</v>
      </c>
      <c r="F43" s="356"/>
      <c r="G43" s="356"/>
      <c r="H43" s="335"/>
      <c r="I43" s="335"/>
      <c r="J43" s="283"/>
    </row>
    <row r="44" spans="1:10" outlineLevel="1">
      <c r="B44" s="301"/>
      <c r="C44" s="49"/>
      <c r="D44" s="60" t="s">
        <v>108</v>
      </c>
      <c r="E44" s="22">
        <v>1163</v>
      </c>
      <c r="F44" s="356"/>
      <c r="G44" s="356"/>
      <c r="H44" s="335"/>
      <c r="I44" s="335"/>
      <c r="J44" s="283"/>
    </row>
    <row r="45" spans="1:10" ht="12" customHeight="1">
      <c r="A45" s="5"/>
      <c r="B45" s="299" t="s">
        <v>386</v>
      </c>
      <c r="C45" s="369" t="s">
        <v>76</v>
      </c>
      <c r="D45" s="370"/>
      <c r="E45" s="21">
        <v>1170</v>
      </c>
      <c r="F45" s="320">
        <f>SUM(F46:G51)</f>
        <v>0</v>
      </c>
      <c r="G45" s="320"/>
      <c r="H45" s="320">
        <f>SUM(H46:I51)</f>
        <v>0</v>
      </c>
      <c r="I45" s="320"/>
      <c r="J45" s="284">
        <f>SUM(J46:J51)</f>
        <v>0</v>
      </c>
    </row>
    <row r="46" spans="1:10" outlineLevel="1">
      <c r="A46" s="5"/>
      <c r="B46" s="298"/>
      <c r="C46" s="10"/>
      <c r="D46" s="95" t="s">
        <v>171</v>
      </c>
      <c r="E46" s="96">
        <v>1171</v>
      </c>
      <c r="F46" s="356"/>
      <c r="G46" s="356"/>
      <c r="H46" s="335"/>
      <c r="I46" s="335"/>
      <c r="J46" s="283"/>
    </row>
    <row r="47" spans="1:10" ht="24" outlineLevel="1">
      <c r="A47" s="5"/>
      <c r="B47" s="298"/>
      <c r="C47" s="39"/>
      <c r="D47" s="97" t="s">
        <v>110</v>
      </c>
      <c r="E47" s="96">
        <v>1172</v>
      </c>
      <c r="F47" s="356"/>
      <c r="G47" s="356"/>
      <c r="H47" s="335"/>
      <c r="I47" s="335"/>
      <c r="J47" s="283"/>
    </row>
    <row r="48" spans="1:10" ht="24" outlineLevel="1">
      <c r="A48" s="5"/>
      <c r="B48" s="298"/>
      <c r="C48" s="39"/>
      <c r="D48" s="97" t="s">
        <v>113</v>
      </c>
      <c r="E48" s="96">
        <v>1173</v>
      </c>
      <c r="F48" s="316"/>
      <c r="G48" s="317"/>
      <c r="H48" s="316"/>
      <c r="I48" s="317"/>
      <c r="J48" s="283"/>
    </row>
    <row r="49" spans="1:10" ht="24" outlineLevel="1">
      <c r="A49" s="5"/>
      <c r="B49" s="298"/>
      <c r="C49" s="39"/>
      <c r="D49" s="97" t="s">
        <v>112</v>
      </c>
      <c r="E49" s="96">
        <v>1174</v>
      </c>
      <c r="F49" s="314"/>
      <c r="G49" s="315"/>
      <c r="H49" s="285"/>
      <c r="I49" s="286"/>
      <c r="J49" s="283"/>
    </row>
    <row r="50" spans="1:10" ht="24" outlineLevel="1">
      <c r="A50" s="5"/>
      <c r="B50" s="298"/>
      <c r="C50" s="39"/>
      <c r="D50" s="97" t="s">
        <v>111</v>
      </c>
      <c r="E50" s="96">
        <v>1175</v>
      </c>
      <c r="F50" s="314"/>
      <c r="G50" s="315"/>
      <c r="H50" s="285"/>
      <c r="I50" s="286"/>
      <c r="J50" s="283"/>
    </row>
    <row r="51" spans="1:10" outlineLevel="1">
      <c r="A51" s="5"/>
      <c r="B51" s="297"/>
      <c r="C51" s="11"/>
      <c r="D51" s="98" t="s">
        <v>109</v>
      </c>
      <c r="E51" s="96">
        <v>1176</v>
      </c>
      <c r="F51" s="316"/>
      <c r="G51" s="317"/>
      <c r="H51" s="316"/>
      <c r="I51" s="317"/>
      <c r="J51" s="283"/>
    </row>
    <row r="52" spans="1:10" ht="12" customHeight="1">
      <c r="B52" s="297"/>
      <c r="C52" s="362" t="s">
        <v>16</v>
      </c>
      <c r="D52" s="327"/>
      <c r="E52" s="23">
        <v>1180</v>
      </c>
      <c r="F52" s="320">
        <v>30.135000000000002</v>
      </c>
      <c r="G52" s="320"/>
      <c r="H52" s="320">
        <v>21.786000000000001</v>
      </c>
      <c r="I52" s="320"/>
      <c r="J52" s="284">
        <v>49.731999999999999</v>
      </c>
    </row>
    <row r="53" spans="1:10" ht="12" customHeight="1">
      <c r="A53" s="5"/>
      <c r="B53" s="302"/>
      <c r="C53" s="365" t="s">
        <v>17</v>
      </c>
      <c r="D53" s="366"/>
      <c r="E53" s="21">
        <v>1190</v>
      </c>
      <c r="F53" s="320">
        <f>SUM(F54:G56)</f>
        <v>0</v>
      </c>
      <c r="G53" s="320"/>
      <c r="H53" s="320">
        <f>SUM(H54:I56)</f>
        <v>0</v>
      </c>
      <c r="I53" s="320"/>
      <c r="J53" s="284">
        <f>SUM(J54:J56)</f>
        <v>0</v>
      </c>
    </row>
    <row r="54" spans="1:10" ht="27" customHeight="1" outlineLevel="1">
      <c r="A54" s="5"/>
      <c r="B54" s="302"/>
      <c r="C54" s="50"/>
      <c r="D54" s="62" t="s">
        <v>114</v>
      </c>
      <c r="E54" s="22">
        <v>1191</v>
      </c>
      <c r="F54" s="356"/>
      <c r="G54" s="356"/>
      <c r="H54" s="335"/>
      <c r="I54" s="335"/>
      <c r="J54" s="283"/>
    </row>
    <row r="55" spans="1:10" ht="24" outlineLevel="1">
      <c r="A55" s="5"/>
      <c r="B55" s="298"/>
      <c r="C55" s="10"/>
      <c r="D55" s="61" t="s">
        <v>115</v>
      </c>
      <c r="E55" s="22">
        <v>1192</v>
      </c>
      <c r="F55" s="356"/>
      <c r="G55" s="356"/>
      <c r="H55" s="335"/>
      <c r="I55" s="335"/>
      <c r="J55" s="283"/>
    </row>
    <row r="56" spans="1:10" outlineLevel="1">
      <c r="A56" s="5"/>
      <c r="B56" s="297"/>
      <c r="C56" s="9"/>
      <c r="D56" s="63" t="s">
        <v>116</v>
      </c>
      <c r="E56" s="22">
        <v>1193</v>
      </c>
      <c r="F56" s="356"/>
      <c r="G56" s="356"/>
      <c r="H56" s="335"/>
      <c r="I56" s="335"/>
      <c r="J56" s="283"/>
    </row>
    <row r="57" spans="1:10" ht="12" customHeight="1">
      <c r="B57" s="297"/>
      <c r="C57" s="367" t="s">
        <v>18</v>
      </c>
      <c r="D57" s="368"/>
      <c r="E57" s="24">
        <v>1100</v>
      </c>
      <c r="F57" s="357">
        <f>F21+F27+F28+F29+F41+F45+F52+F53</f>
        <v>10689.80701</v>
      </c>
      <c r="G57" s="357"/>
      <c r="H57" s="357">
        <f>H21+H27+H28+H29+H41+H45+H52+H53</f>
        <v>12443.95397</v>
      </c>
      <c r="I57" s="357"/>
      <c r="J57" s="287">
        <f>J29+J45+J52+J53</f>
        <v>336.56164000000012</v>
      </c>
    </row>
    <row r="58" spans="1:10" ht="20.100000000000001" customHeight="1">
      <c r="B58" s="299"/>
      <c r="C58" s="363" t="s">
        <v>19</v>
      </c>
      <c r="D58" s="364"/>
      <c r="E58" s="17"/>
      <c r="F58" s="358"/>
      <c r="G58" s="359"/>
      <c r="H58" s="360"/>
      <c r="I58" s="361"/>
      <c r="J58" s="288"/>
    </row>
    <row r="59" spans="1:10" ht="12" customHeight="1">
      <c r="B59" s="302" t="s">
        <v>387</v>
      </c>
      <c r="C59" s="326" t="s">
        <v>20</v>
      </c>
      <c r="D59" s="327"/>
      <c r="E59" s="21">
        <v>1210</v>
      </c>
      <c r="F59" s="320">
        <f>SUM(F60:G66)</f>
        <v>776.43856999999991</v>
      </c>
      <c r="G59" s="320"/>
      <c r="H59" s="320">
        <f>SUM(H60:I66)</f>
        <v>115.14471</v>
      </c>
      <c r="I59" s="320"/>
      <c r="J59" s="284">
        <f>SUM(J60:J66)</f>
        <v>247.33247</v>
      </c>
    </row>
    <row r="60" spans="1:10" ht="12" customHeight="1" outlineLevel="1">
      <c r="B60" s="302"/>
      <c r="C60" s="12"/>
      <c r="D60" s="56" t="s">
        <v>21</v>
      </c>
      <c r="E60" s="19">
        <v>1211</v>
      </c>
      <c r="F60" s="335">
        <v>770.63856999999996</v>
      </c>
      <c r="G60" s="335"/>
      <c r="H60" s="335">
        <v>109.34471000000001</v>
      </c>
      <c r="I60" s="335"/>
      <c r="J60" s="283">
        <v>243.70272</v>
      </c>
    </row>
    <row r="61" spans="1:10" ht="12" customHeight="1" outlineLevel="1">
      <c r="B61" s="298"/>
      <c r="C61" s="12"/>
      <c r="D61" s="56" t="s">
        <v>22</v>
      </c>
      <c r="E61" s="21">
        <v>1212</v>
      </c>
      <c r="F61" s="335"/>
      <c r="G61" s="335"/>
      <c r="H61" s="335"/>
      <c r="I61" s="335"/>
      <c r="J61" s="283"/>
    </row>
    <row r="62" spans="1:10" ht="12.6" customHeight="1" outlineLevel="1">
      <c r="B62" s="298"/>
      <c r="C62" s="12"/>
      <c r="D62" s="53" t="s">
        <v>23</v>
      </c>
      <c r="E62" s="19">
        <v>1213</v>
      </c>
      <c r="F62" s="335"/>
      <c r="G62" s="335"/>
      <c r="H62" s="335"/>
      <c r="I62" s="335"/>
      <c r="J62" s="283"/>
    </row>
    <row r="63" spans="1:10" ht="12.6" customHeight="1" outlineLevel="1">
      <c r="B63" s="298"/>
      <c r="C63" s="12"/>
      <c r="D63" s="53" t="s">
        <v>24</v>
      </c>
      <c r="E63" s="21">
        <v>1214</v>
      </c>
      <c r="F63" s="335"/>
      <c r="G63" s="335"/>
      <c r="H63" s="335"/>
      <c r="I63" s="335"/>
      <c r="J63" s="283"/>
    </row>
    <row r="64" spans="1:10" ht="12" customHeight="1" outlineLevel="1">
      <c r="B64" s="298"/>
      <c r="C64" s="12"/>
      <c r="D64" s="56" t="s">
        <v>25</v>
      </c>
      <c r="E64" s="19">
        <v>1215</v>
      </c>
      <c r="F64" s="335"/>
      <c r="G64" s="335"/>
      <c r="H64" s="335"/>
      <c r="I64" s="335"/>
      <c r="J64" s="283"/>
    </row>
    <row r="65" spans="1:10" ht="22.5" customHeight="1" outlineLevel="1">
      <c r="B65" s="298"/>
      <c r="C65" s="12"/>
      <c r="D65" s="53" t="s">
        <v>117</v>
      </c>
      <c r="E65" s="21">
        <v>1216</v>
      </c>
      <c r="F65" s="335"/>
      <c r="G65" s="335"/>
      <c r="H65" s="335"/>
      <c r="I65" s="335"/>
      <c r="J65" s="283"/>
    </row>
    <row r="66" spans="1:10" ht="12" customHeight="1" outlineLevel="1">
      <c r="B66" s="297"/>
      <c r="C66" s="13"/>
      <c r="D66" s="58" t="s">
        <v>26</v>
      </c>
      <c r="E66" s="19">
        <v>1217</v>
      </c>
      <c r="F66" s="335">
        <v>5.8</v>
      </c>
      <c r="G66" s="335"/>
      <c r="H66" s="335">
        <v>5.8</v>
      </c>
      <c r="I66" s="335"/>
      <c r="J66" s="283">
        <v>3.62975</v>
      </c>
    </row>
    <row r="67" spans="1:10" ht="15.75" customHeight="1">
      <c r="B67" s="297"/>
      <c r="C67" s="374" t="s">
        <v>27</v>
      </c>
      <c r="D67" s="370"/>
      <c r="E67" s="21">
        <v>1220</v>
      </c>
      <c r="F67" s="320">
        <v>4.3259999999999996</v>
      </c>
      <c r="G67" s="320"/>
      <c r="H67" s="320"/>
      <c r="I67" s="320"/>
      <c r="J67" s="284"/>
    </row>
    <row r="68" spans="1:10">
      <c r="B68" s="299" t="s">
        <v>388</v>
      </c>
      <c r="C68" s="375" t="s">
        <v>77</v>
      </c>
      <c r="D68" s="376"/>
      <c r="E68" s="21">
        <v>1230</v>
      </c>
      <c r="F68" s="320">
        <f>F74+F69</f>
        <v>306709.06588000007</v>
      </c>
      <c r="G68" s="320"/>
      <c r="H68" s="320">
        <f>SUM(H69:I74)</f>
        <v>334246.84454000002</v>
      </c>
      <c r="I68" s="320"/>
      <c r="J68" s="284">
        <f>SUM(J69:J74)</f>
        <v>270623.42614</v>
      </c>
    </row>
    <row r="69" spans="1:10" ht="12" customHeight="1" outlineLevel="1">
      <c r="B69" s="302"/>
      <c r="C69" s="374" t="s">
        <v>78</v>
      </c>
      <c r="D69" s="370"/>
      <c r="E69" s="36">
        <v>1231</v>
      </c>
      <c r="F69" s="335"/>
      <c r="G69" s="335"/>
      <c r="H69" s="335"/>
      <c r="I69" s="335"/>
      <c r="J69" s="283"/>
    </row>
    <row r="70" spans="1:10" ht="12" customHeight="1" outlineLevel="2">
      <c r="B70" s="302"/>
      <c r="C70" s="7"/>
      <c r="D70" s="56" t="s">
        <v>28</v>
      </c>
      <c r="E70" s="36">
        <v>12311</v>
      </c>
      <c r="F70" s="335"/>
      <c r="G70" s="335"/>
      <c r="H70" s="335"/>
      <c r="I70" s="335"/>
      <c r="J70" s="283"/>
    </row>
    <row r="71" spans="1:10" ht="12" customHeight="1" outlineLevel="2">
      <c r="B71" s="298"/>
      <c r="C71" s="7"/>
      <c r="D71" s="56" t="s">
        <v>29</v>
      </c>
      <c r="E71" s="36">
        <v>12312</v>
      </c>
      <c r="F71" s="335"/>
      <c r="G71" s="335"/>
      <c r="H71" s="335"/>
      <c r="I71" s="335"/>
      <c r="J71" s="283"/>
    </row>
    <row r="72" spans="1:10" ht="12" customHeight="1" outlineLevel="2">
      <c r="B72" s="298"/>
      <c r="C72" s="7"/>
      <c r="D72" s="56" t="s">
        <v>31</v>
      </c>
      <c r="E72" s="99">
        <v>12313</v>
      </c>
      <c r="F72" s="335"/>
      <c r="G72" s="335"/>
      <c r="H72" s="335"/>
      <c r="I72" s="335"/>
      <c r="J72" s="283"/>
    </row>
    <row r="73" spans="1:10" ht="12" customHeight="1" outlineLevel="2">
      <c r="B73" s="297"/>
      <c r="C73" s="8"/>
      <c r="D73" s="58" t="s">
        <v>32</v>
      </c>
      <c r="E73" s="99">
        <v>12314</v>
      </c>
      <c r="F73" s="335"/>
      <c r="G73" s="335"/>
      <c r="H73" s="335"/>
      <c r="I73" s="335"/>
      <c r="J73" s="283"/>
    </row>
    <row r="74" spans="1:10" ht="21.75" customHeight="1" outlineLevel="1">
      <c r="B74" s="299"/>
      <c r="C74" s="374" t="s">
        <v>79</v>
      </c>
      <c r="D74" s="370"/>
      <c r="E74" s="99">
        <v>1232</v>
      </c>
      <c r="F74" s="316">
        <f>SUM(F75:G79)</f>
        <v>306709.06588000007</v>
      </c>
      <c r="G74" s="317"/>
      <c r="H74" s="316">
        <f>SUM(H75:I79)</f>
        <v>334246.84454000002</v>
      </c>
      <c r="I74" s="317"/>
      <c r="J74" s="283">
        <f>SUM(J75:J79)</f>
        <v>270623.42614</v>
      </c>
    </row>
    <row r="75" spans="1:10" ht="12" customHeight="1" outlineLevel="2">
      <c r="A75" s="5"/>
      <c r="B75" s="302"/>
      <c r="C75" s="47"/>
      <c r="D75" s="55" t="s">
        <v>28</v>
      </c>
      <c r="E75" s="100">
        <v>12321</v>
      </c>
      <c r="F75" s="335">
        <f>290183.02351-1265.18814</f>
        <v>288917.83537000004</v>
      </c>
      <c r="G75" s="335"/>
      <c r="H75" s="335">
        <f>313592.94808-1398.44182</f>
        <v>312194.50625999999</v>
      </c>
      <c r="I75" s="335"/>
      <c r="J75" s="283">
        <f>263935.74789-1336.91209</f>
        <v>262598.8358</v>
      </c>
    </row>
    <row r="76" spans="1:10" outlineLevel="2">
      <c r="A76" s="5"/>
      <c r="B76" s="298"/>
      <c r="C76" s="51"/>
      <c r="D76" s="56" t="s">
        <v>29</v>
      </c>
      <c r="E76" s="100">
        <v>12322</v>
      </c>
      <c r="F76" s="335"/>
      <c r="G76" s="335"/>
      <c r="H76" s="335"/>
      <c r="I76" s="335"/>
      <c r="J76" s="283"/>
    </row>
    <row r="77" spans="1:10" ht="23.85" customHeight="1" outlineLevel="2">
      <c r="A77" s="5"/>
      <c r="B77" s="298"/>
      <c r="C77" s="51"/>
      <c r="D77" s="53" t="s">
        <v>30</v>
      </c>
      <c r="E77" s="100">
        <v>12323</v>
      </c>
      <c r="F77" s="335"/>
      <c r="G77" s="335"/>
      <c r="H77" s="335"/>
      <c r="I77" s="335"/>
      <c r="J77" s="283"/>
    </row>
    <row r="78" spans="1:10" outlineLevel="2">
      <c r="A78" s="5"/>
      <c r="B78" s="298"/>
      <c r="C78" s="51"/>
      <c r="D78" s="56" t="s">
        <v>31</v>
      </c>
      <c r="E78" s="100">
        <v>12324</v>
      </c>
      <c r="F78" s="335">
        <v>2095.8613500000001</v>
      </c>
      <c r="G78" s="335"/>
      <c r="H78" s="335">
        <v>654.11946</v>
      </c>
      <c r="I78" s="335"/>
      <c r="J78" s="283">
        <v>713.05079000000001</v>
      </c>
    </row>
    <row r="79" spans="1:10" outlineLevel="2">
      <c r="A79" s="5"/>
      <c r="B79" s="297"/>
      <c r="C79" s="52"/>
      <c r="D79" s="58" t="s">
        <v>32</v>
      </c>
      <c r="E79" s="100">
        <v>12325</v>
      </c>
      <c r="F79" s="335">
        <f>8960.53562+0.08868+80.86735+0.06568+6678.72042-24.90859</f>
        <v>15695.369160000002</v>
      </c>
      <c r="G79" s="335"/>
      <c r="H79" s="335">
        <f>10116.48621+94.45478+0.06568+5.57027+3.50081+11222.26406-44.12299</f>
        <v>21398.218819999998</v>
      </c>
      <c r="I79" s="335"/>
      <c r="J79" s="283">
        <f>1850.59491+313.83223+0.06568+34.22514+2.38915+2.8542+5107.57824</f>
        <v>7311.5395499999995</v>
      </c>
    </row>
    <row r="80" spans="1:10" ht="12" customHeight="1">
      <c r="A80" s="5"/>
      <c r="B80" s="298" t="s">
        <v>386</v>
      </c>
      <c r="C80" s="373" t="s">
        <v>314</v>
      </c>
      <c r="D80" s="366"/>
      <c r="E80" s="22">
        <v>1240</v>
      </c>
      <c r="F80" s="320">
        <f>SUM(F81:G85)</f>
        <v>0</v>
      </c>
      <c r="G80" s="320"/>
      <c r="H80" s="320">
        <f>SUM(H81:I85)</f>
        <v>0</v>
      </c>
      <c r="I80" s="320"/>
      <c r="J80" s="284">
        <f>SUM(J81:J85)</f>
        <v>0</v>
      </c>
    </row>
    <row r="81" spans="1:10" outlineLevel="1">
      <c r="A81" s="5"/>
      <c r="B81" s="302"/>
      <c r="C81" s="47"/>
      <c r="D81" s="64" t="s">
        <v>83</v>
      </c>
      <c r="E81" s="21">
        <v>1241</v>
      </c>
      <c r="F81" s="335"/>
      <c r="G81" s="335"/>
      <c r="H81" s="335"/>
      <c r="I81" s="335"/>
      <c r="J81" s="283"/>
    </row>
    <row r="82" spans="1:10" outlineLevel="1">
      <c r="A82" s="5"/>
      <c r="B82" s="298"/>
      <c r="C82" s="51"/>
      <c r="D82" s="53" t="s">
        <v>84</v>
      </c>
      <c r="E82" s="21">
        <v>1242</v>
      </c>
      <c r="F82" s="335"/>
      <c r="G82" s="335"/>
      <c r="H82" s="335"/>
      <c r="I82" s="335"/>
      <c r="J82" s="283"/>
    </row>
    <row r="83" spans="1:10" outlineLevel="1">
      <c r="A83" s="5"/>
      <c r="B83" s="298"/>
      <c r="C83" s="51"/>
      <c r="D83" s="61" t="s">
        <v>85</v>
      </c>
      <c r="E83" s="21">
        <v>1243</v>
      </c>
      <c r="F83" s="335"/>
      <c r="G83" s="335"/>
      <c r="H83" s="335"/>
      <c r="I83" s="335"/>
      <c r="J83" s="283"/>
    </row>
    <row r="84" spans="1:10" outlineLevel="1">
      <c r="A84" s="5"/>
      <c r="B84" s="298"/>
      <c r="C84" s="51"/>
      <c r="D84" s="61" t="s">
        <v>86</v>
      </c>
      <c r="E84" s="21">
        <v>1244</v>
      </c>
      <c r="F84" s="335"/>
      <c r="G84" s="335"/>
      <c r="H84" s="335"/>
      <c r="I84" s="335"/>
      <c r="J84" s="283"/>
    </row>
    <row r="85" spans="1:10" outlineLevel="1">
      <c r="A85" s="5"/>
      <c r="B85" s="301"/>
      <c r="C85" s="52"/>
      <c r="D85" s="58" t="s">
        <v>33</v>
      </c>
      <c r="E85" s="21">
        <v>1245</v>
      </c>
      <c r="F85" s="335"/>
      <c r="G85" s="335"/>
      <c r="H85" s="335"/>
      <c r="I85" s="335"/>
      <c r="J85" s="283"/>
    </row>
    <row r="86" spans="1:10" ht="12" customHeight="1">
      <c r="A86" s="5"/>
      <c r="B86" s="298"/>
      <c r="C86" s="326" t="s">
        <v>315</v>
      </c>
      <c r="D86" s="327"/>
      <c r="E86" s="22">
        <v>1250</v>
      </c>
      <c r="F86" s="320">
        <f>SUM(F87:G90)</f>
        <v>40545.799269999996</v>
      </c>
      <c r="G86" s="320"/>
      <c r="H86" s="320">
        <f>SUM(H87:I90)</f>
        <v>9480.2933700000012</v>
      </c>
      <c r="I86" s="320"/>
      <c r="J86" s="284">
        <f>SUM(J87:J90)</f>
        <v>32185.608780000002</v>
      </c>
    </row>
    <row r="87" spans="1:10" ht="12.6" customHeight="1" outlineLevel="1">
      <c r="A87" s="5"/>
      <c r="B87" s="302"/>
      <c r="C87" s="47"/>
      <c r="D87" s="64" t="s">
        <v>34</v>
      </c>
      <c r="E87" s="21">
        <v>1251</v>
      </c>
      <c r="F87" s="335">
        <v>312.44841000000002</v>
      </c>
      <c r="G87" s="335"/>
      <c r="H87" s="335">
        <v>243.25658999999999</v>
      </c>
      <c r="I87" s="335"/>
      <c r="J87" s="283">
        <v>185.11918</v>
      </c>
    </row>
    <row r="88" spans="1:10" ht="12.6" customHeight="1" outlineLevel="1">
      <c r="A88" s="5"/>
      <c r="B88" s="298"/>
      <c r="C88" s="51"/>
      <c r="D88" s="53" t="s">
        <v>35</v>
      </c>
      <c r="E88" s="21">
        <v>1252</v>
      </c>
      <c r="F88" s="335">
        <v>40233.350859999999</v>
      </c>
      <c r="G88" s="335"/>
      <c r="H88" s="335">
        <v>9237.0367800000004</v>
      </c>
      <c r="I88" s="335"/>
      <c r="J88" s="283">
        <v>32000.489600000001</v>
      </c>
    </row>
    <row r="89" spans="1:10" ht="12.6" customHeight="1" outlineLevel="1">
      <c r="A89" s="5"/>
      <c r="B89" s="298"/>
      <c r="C89" s="51"/>
      <c r="D89" s="53" t="s">
        <v>36</v>
      </c>
      <c r="E89" s="21">
        <v>1253</v>
      </c>
      <c r="F89" s="335"/>
      <c r="G89" s="335"/>
      <c r="H89" s="335"/>
      <c r="I89" s="335"/>
      <c r="J89" s="283"/>
    </row>
    <row r="90" spans="1:10" ht="12.6" customHeight="1" outlineLevel="1">
      <c r="A90" s="5"/>
      <c r="B90" s="297"/>
      <c r="C90" s="52"/>
      <c r="D90" s="54" t="s">
        <v>37</v>
      </c>
      <c r="E90" s="21">
        <v>1254</v>
      </c>
      <c r="F90" s="335"/>
      <c r="G90" s="335"/>
      <c r="H90" s="335"/>
      <c r="I90" s="335"/>
      <c r="J90" s="283"/>
    </row>
    <row r="91" spans="1:10" ht="12" customHeight="1">
      <c r="B91" s="299"/>
      <c r="C91" s="377" t="s">
        <v>38</v>
      </c>
      <c r="D91" s="370"/>
      <c r="E91" s="21">
        <v>1260</v>
      </c>
      <c r="F91" s="320">
        <f>SUM(F92:G94)</f>
        <v>15.5411</v>
      </c>
      <c r="G91" s="320"/>
      <c r="H91" s="320">
        <f>SUM(H92:I94)</f>
        <v>15.5411</v>
      </c>
      <c r="I91" s="320"/>
      <c r="J91" s="284">
        <f>SUM(J92:J94)</f>
        <v>15.5411</v>
      </c>
    </row>
    <row r="92" spans="1:10" ht="27" customHeight="1" outlineLevel="1">
      <c r="B92" s="298"/>
      <c r="C92" s="7"/>
      <c r="D92" s="61" t="s">
        <v>82</v>
      </c>
      <c r="E92" s="21">
        <v>1261</v>
      </c>
      <c r="F92" s="335"/>
      <c r="G92" s="335"/>
      <c r="H92" s="335"/>
      <c r="I92" s="335"/>
      <c r="J92" s="283"/>
    </row>
    <row r="93" spans="1:10" ht="12" customHeight="1" outlineLevel="1">
      <c r="B93" s="298"/>
      <c r="C93" s="7"/>
      <c r="D93" s="56" t="s">
        <v>87</v>
      </c>
      <c r="E93" s="21">
        <v>1262</v>
      </c>
      <c r="F93" s="384"/>
      <c r="G93" s="384"/>
      <c r="H93" s="335"/>
      <c r="I93" s="335"/>
      <c r="J93" s="283"/>
    </row>
    <row r="94" spans="1:10" ht="12" customHeight="1" outlineLevel="1">
      <c r="B94" s="297"/>
      <c r="C94" s="8"/>
      <c r="D94" s="58" t="s">
        <v>38</v>
      </c>
      <c r="E94" s="21">
        <v>1263</v>
      </c>
      <c r="F94" s="335">
        <v>15.5411</v>
      </c>
      <c r="G94" s="335"/>
      <c r="H94" s="335">
        <v>15.5411</v>
      </c>
      <c r="I94" s="335"/>
      <c r="J94" s="283">
        <v>15.5411</v>
      </c>
    </row>
    <row r="95" spans="1:10" ht="12" customHeight="1">
      <c r="B95" s="299"/>
      <c r="C95" s="381" t="s">
        <v>39</v>
      </c>
      <c r="D95" s="382"/>
      <c r="E95" s="24">
        <v>1200</v>
      </c>
      <c r="F95" s="357">
        <f>F59+F67+F68+F80+F86+F91</f>
        <v>348051.17082000006</v>
      </c>
      <c r="G95" s="357"/>
      <c r="H95" s="357">
        <f>H59+H67+H68+H80+H86+H91</f>
        <v>343857.82372000004</v>
      </c>
      <c r="I95" s="357"/>
      <c r="J95" s="287">
        <f>J59+J67+J68+J80+J86+J91</f>
        <v>303071.90849</v>
      </c>
    </row>
    <row r="96" spans="1:10" ht="15.75" customHeight="1" thickBot="1">
      <c r="B96" s="303"/>
      <c r="C96" s="378" t="s">
        <v>163</v>
      </c>
      <c r="D96" s="379"/>
      <c r="E96" s="25">
        <v>1600</v>
      </c>
      <c r="F96" s="380">
        <f>F57+F95</f>
        <v>358740.97783000005</v>
      </c>
      <c r="G96" s="380"/>
      <c r="H96" s="380">
        <f>H57+H95</f>
        <v>356301.77769000002</v>
      </c>
      <c r="I96" s="380"/>
      <c r="J96" s="289">
        <f>J57+J95</f>
        <v>303408.47013000003</v>
      </c>
    </row>
    <row r="97" spans="1:15" ht="11.25" customHeight="1">
      <c r="B97" s="304"/>
      <c r="C97" s="389" t="s">
        <v>40</v>
      </c>
      <c r="D97" s="323"/>
      <c r="E97" s="390"/>
      <c r="F97" s="390"/>
      <c r="G97" s="390"/>
      <c r="H97" s="390"/>
      <c r="I97" s="390"/>
      <c r="J97" s="390"/>
    </row>
    <row r="98" spans="1:15" ht="35.1" customHeight="1">
      <c r="B98" s="312" t="s">
        <v>73</v>
      </c>
      <c r="C98" s="338" t="s">
        <v>41</v>
      </c>
      <c r="D98" s="339"/>
      <c r="E98" s="3" t="s">
        <v>11</v>
      </c>
      <c r="F98" s="340" t="str">
        <f>F18</f>
        <v>на 31 декабря 2014г.</v>
      </c>
      <c r="G98" s="340"/>
      <c r="H98" s="321" t="str">
        <f>H18</f>
        <v>На 31 декабря 2013г.</v>
      </c>
      <c r="I98" s="322"/>
      <c r="J98" s="26" t="str">
        <f>J18</f>
        <v>На 31 декабря 2012г.</v>
      </c>
    </row>
    <row r="99" spans="1:15" ht="11.25" customHeight="1" thickBot="1">
      <c r="B99" s="305">
        <v>1</v>
      </c>
      <c r="C99" s="328">
        <v>2</v>
      </c>
      <c r="D99" s="329"/>
      <c r="E99" s="43">
        <v>3</v>
      </c>
      <c r="F99" s="330">
        <v>4</v>
      </c>
      <c r="G99" s="330"/>
      <c r="H99" s="329">
        <v>5</v>
      </c>
      <c r="I99" s="392"/>
      <c r="J99" s="14">
        <v>6</v>
      </c>
    </row>
    <row r="100" spans="1:15" s="4" customFormat="1" ht="20.100000000000001" customHeight="1">
      <c r="B100" s="306"/>
      <c r="C100" s="324" t="s">
        <v>42</v>
      </c>
      <c r="D100" s="325"/>
      <c r="E100" s="44"/>
      <c r="F100" s="391"/>
      <c r="G100" s="383"/>
      <c r="H100" s="383"/>
      <c r="I100" s="383"/>
      <c r="J100" s="45"/>
      <c r="K100" s="294"/>
      <c r="L100" s="294"/>
      <c r="M100" s="294"/>
    </row>
    <row r="101" spans="1:15" ht="25.5" customHeight="1">
      <c r="B101" s="299"/>
      <c r="C101" s="385" t="s">
        <v>164</v>
      </c>
      <c r="D101" s="386"/>
      <c r="E101" s="21">
        <v>1310</v>
      </c>
      <c r="F101" s="335">
        <v>30000</v>
      </c>
      <c r="G101" s="335"/>
      <c r="H101" s="335">
        <v>30000</v>
      </c>
      <c r="I101" s="335"/>
      <c r="J101" s="283">
        <v>30000</v>
      </c>
    </row>
    <row r="102" spans="1:15" ht="12" customHeight="1">
      <c r="B102" s="299"/>
      <c r="C102" s="326" t="s">
        <v>43</v>
      </c>
      <c r="D102" s="327"/>
      <c r="E102" s="19">
        <v>1320</v>
      </c>
      <c r="F102" s="337"/>
      <c r="G102" s="337"/>
      <c r="H102" s="335"/>
      <c r="I102" s="335"/>
      <c r="J102" s="283"/>
    </row>
    <row r="103" spans="1:15" ht="12" customHeight="1">
      <c r="B103" s="299"/>
      <c r="C103" s="387" t="s">
        <v>88</v>
      </c>
      <c r="D103" s="388"/>
      <c r="E103" s="19">
        <v>1340</v>
      </c>
      <c r="F103" s="337"/>
      <c r="G103" s="337"/>
      <c r="H103" s="335"/>
      <c r="I103" s="335"/>
      <c r="J103" s="283"/>
    </row>
    <row r="104" spans="1:15" ht="12" customHeight="1">
      <c r="B104" s="299"/>
      <c r="C104" s="326" t="s">
        <v>89</v>
      </c>
      <c r="D104" s="327"/>
      <c r="E104" s="21">
        <v>1350</v>
      </c>
      <c r="F104" s="335"/>
      <c r="G104" s="335"/>
      <c r="H104" s="335"/>
      <c r="I104" s="335"/>
      <c r="J104" s="283"/>
    </row>
    <row r="105" spans="1:15" ht="12" customHeight="1">
      <c r="B105" s="302"/>
      <c r="C105" s="326" t="s">
        <v>44</v>
      </c>
      <c r="D105" s="327"/>
      <c r="E105" s="21">
        <v>1360</v>
      </c>
      <c r="F105" s="320">
        <f>SUM(F106:G107)</f>
        <v>4500</v>
      </c>
      <c r="G105" s="320"/>
      <c r="H105" s="320">
        <f>SUM(H106:I107)</f>
        <v>4500</v>
      </c>
      <c r="I105" s="320"/>
      <c r="J105" s="284">
        <f>SUM(J106:J107)</f>
        <v>4500</v>
      </c>
    </row>
    <row r="106" spans="1:15" ht="23.85" customHeight="1" outlineLevel="1">
      <c r="B106" s="302"/>
      <c r="C106" s="10"/>
      <c r="D106" s="53" t="s">
        <v>45</v>
      </c>
      <c r="E106" s="19">
        <v>1361</v>
      </c>
      <c r="F106" s="335"/>
      <c r="G106" s="335"/>
      <c r="H106" s="335"/>
      <c r="I106" s="335"/>
      <c r="J106" s="283"/>
    </row>
    <row r="107" spans="1:15" ht="23.85" customHeight="1" outlineLevel="1">
      <c r="B107" s="297"/>
      <c r="C107" s="9"/>
      <c r="D107" s="54" t="s">
        <v>46</v>
      </c>
      <c r="E107" s="21">
        <v>1362</v>
      </c>
      <c r="F107" s="335">
        <v>4500</v>
      </c>
      <c r="G107" s="335"/>
      <c r="H107" s="335">
        <v>4500</v>
      </c>
      <c r="I107" s="335"/>
      <c r="J107" s="283">
        <v>4500</v>
      </c>
    </row>
    <row r="108" spans="1:15" ht="12" customHeight="1">
      <c r="A108" s="5"/>
      <c r="B108" s="298"/>
      <c r="C108" s="374" t="s">
        <v>47</v>
      </c>
      <c r="D108" s="370"/>
      <c r="E108" s="21">
        <v>1370</v>
      </c>
      <c r="F108" s="335">
        <f>SUM(F109:G111)</f>
        <v>166348.67003000001</v>
      </c>
      <c r="G108" s="335"/>
      <c r="H108" s="335">
        <f>SUM(H109:I111)</f>
        <v>126951.58546999999</v>
      </c>
      <c r="I108" s="335"/>
      <c r="J108" s="283">
        <f>SUM(J109:J111)</f>
        <v>100985.58619999999</v>
      </c>
    </row>
    <row r="109" spans="1:15" ht="23.85" customHeight="1" outlineLevel="1">
      <c r="A109" s="5"/>
      <c r="B109" s="302"/>
      <c r="C109" s="10"/>
      <c r="D109" s="53" t="s">
        <v>48</v>
      </c>
      <c r="E109" s="19">
        <v>1371</v>
      </c>
      <c r="F109" s="335">
        <f>60397.08456-21000</f>
        <v>39397.084560000003</v>
      </c>
      <c r="G109" s="335"/>
      <c r="H109" s="335">
        <v>25965.99927</v>
      </c>
      <c r="I109" s="335"/>
      <c r="J109" s="283">
        <v>-3409.43325</v>
      </c>
    </row>
    <row r="110" spans="1:15" ht="23.85" customHeight="1" outlineLevel="1">
      <c r="A110" s="5"/>
      <c r="B110" s="297"/>
      <c r="C110" s="9"/>
      <c r="D110" s="54" t="s">
        <v>49</v>
      </c>
      <c r="E110" s="19">
        <v>1372</v>
      </c>
      <c r="F110" s="316">
        <f>-7768.90066+25966.21469</f>
        <v>18197.314030000001</v>
      </c>
      <c r="G110" s="317"/>
      <c r="H110" s="316">
        <v>-7768.6852399999998</v>
      </c>
      <c r="I110" s="317"/>
      <c r="J110" s="283">
        <v>-4359.2519899999998</v>
      </c>
    </row>
    <row r="111" spans="1:15" ht="23.85" customHeight="1" outlineLevel="1">
      <c r="A111" s="5"/>
      <c r="B111" s="297"/>
      <c r="C111" s="9"/>
      <c r="D111" s="54" t="s">
        <v>382</v>
      </c>
      <c r="E111" s="19">
        <v>1373</v>
      </c>
      <c r="F111" s="316">
        <v>108754.27144</v>
      </c>
      <c r="G111" s="317"/>
      <c r="H111" s="316">
        <v>108754.27144</v>
      </c>
      <c r="I111" s="317"/>
      <c r="J111" s="283">
        <v>108754.27144</v>
      </c>
    </row>
    <row r="112" spans="1:15" ht="15" customHeight="1">
      <c r="B112" s="297"/>
      <c r="C112" s="381" t="s">
        <v>50</v>
      </c>
      <c r="D112" s="382"/>
      <c r="E112" s="24">
        <v>1300</v>
      </c>
      <c r="F112" s="357">
        <f>SUM(F101:G105)+F108</f>
        <v>200848.67003000001</v>
      </c>
      <c r="G112" s="357"/>
      <c r="H112" s="357">
        <f>SUM(H101:I105)+H108</f>
        <v>161451.58546999999</v>
      </c>
      <c r="I112" s="357"/>
      <c r="J112" s="287">
        <f>SUM(J101:J105)+J108</f>
        <v>135485.58619999999</v>
      </c>
      <c r="O112" s="296"/>
    </row>
    <row r="113" spans="1:15" ht="20.25" customHeight="1">
      <c r="B113" s="299"/>
      <c r="C113" s="393" t="s">
        <v>51</v>
      </c>
      <c r="D113" s="394"/>
      <c r="E113" s="46"/>
      <c r="F113" s="395"/>
      <c r="G113" s="396"/>
      <c r="H113" s="397"/>
      <c r="I113" s="397"/>
      <c r="J113" s="211"/>
      <c r="O113" s="296"/>
    </row>
    <row r="114" spans="1:15" ht="12" customHeight="1">
      <c r="A114" s="5"/>
      <c r="B114" s="302" t="s">
        <v>389</v>
      </c>
      <c r="C114" s="377" t="s">
        <v>90</v>
      </c>
      <c r="D114" s="370"/>
      <c r="E114" s="21">
        <v>1410</v>
      </c>
      <c r="F114" s="335">
        <f>SUM(F115:G116)</f>
        <v>0</v>
      </c>
      <c r="G114" s="335"/>
      <c r="H114" s="335">
        <f>SUM(H115:I116)</f>
        <v>0</v>
      </c>
      <c r="I114" s="335"/>
      <c r="J114" s="283">
        <v>0</v>
      </c>
    </row>
    <row r="115" spans="1:15" ht="23.85" customHeight="1" outlineLevel="1">
      <c r="A115" s="5"/>
      <c r="B115" s="302"/>
      <c r="C115" s="10"/>
      <c r="D115" s="53" t="s">
        <v>52</v>
      </c>
      <c r="E115" s="21">
        <v>1411</v>
      </c>
      <c r="F115" s="335"/>
      <c r="G115" s="335"/>
      <c r="H115" s="335"/>
      <c r="I115" s="335"/>
      <c r="J115" s="283"/>
    </row>
    <row r="116" spans="1:15" ht="23.85" customHeight="1" outlineLevel="1">
      <c r="A116" s="5"/>
      <c r="B116" s="297"/>
      <c r="C116" s="9"/>
      <c r="D116" s="54" t="s">
        <v>53</v>
      </c>
      <c r="E116" s="21">
        <v>1412</v>
      </c>
      <c r="F116" s="335"/>
      <c r="G116" s="335"/>
      <c r="H116" s="335"/>
      <c r="I116" s="335"/>
      <c r="J116" s="283"/>
    </row>
    <row r="117" spans="1:15" ht="12" customHeight="1">
      <c r="B117" s="297"/>
      <c r="C117" s="374" t="s">
        <v>91</v>
      </c>
      <c r="D117" s="370"/>
      <c r="E117" s="21">
        <v>1420</v>
      </c>
      <c r="F117" s="335">
        <v>523.53599999999994</v>
      </c>
      <c r="G117" s="335"/>
      <c r="H117" s="335">
        <v>722.45899999999995</v>
      </c>
      <c r="I117" s="335"/>
      <c r="J117" s="283">
        <v>5.4450000000000003</v>
      </c>
    </row>
    <row r="118" spans="1:15" ht="12" customHeight="1">
      <c r="B118" s="299" t="s">
        <v>390</v>
      </c>
      <c r="C118" s="387" t="s">
        <v>316</v>
      </c>
      <c r="D118" s="388"/>
      <c r="E118" s="21">
        <v>1430</v>
      </c>
      <c r="F118" s="335"/>
      <c r="G118" s="335"/>
      <c r="H118" s="335"/>
      <c r="I118" s="335"/>
      <c r="J118" s="283"/>
    </row>
    <row r="119" spans="1:15" ht="12" customHeight="1">
      <c r="B119" s="299"/>
      <c r="C119" s="374" t="s">
        <v>92</v>
      </c>
      <c r="D119" s="370"/>
      <c r="E119" s="21">
        <v>1450</v>
      </c>
      <c r="F119" s="335"/>
      <c r="G119" s="335"/>
      <c r="H119" s="335"/>
      <c r="I119" s="335"/>
      <c r="J119" s="283"/>
    </row>
    <row r="120" spans="1:15" ht="15.95" customHeight="1">
      <c r="B120" s="299"/>
      <c r="C120" s="406" t="s">
        <v>54</v>
      </c>
      <c r="D120" s="407"/>
      <c r="E120" s="239">
        <v>1400</v>
      </c>
      <c r="F120" s="357">
        <f>F114+SUM(F117:G119)</f>
        <v>523.53599999999994</v>
      </c>
      <c r="G120" s="357"/>
      <c r="H120" s="357">
        <f>H114+SUM(H117:I119)</f>
        <v>722.45899999999995</v>
      </c>
      <c r="I120" s="357"/>
      <c r="J120" s="287">
        <f>J114+SUM(J117:J119)</f>
        <v>5.4450000000000003</v>
      </c>
    </row>
    <row r="121" spans="1:15" ht="20.100000000000001" customHeight="1">
      <c r="B121" s="299"/>
      <c r="C121" s="363" t="s">
        <v>55</v>
      </c>
      <c r="D121" s="364"/>
      <c r="E121" s="240"/>
      <c r="F121" s="398"/>
      <c r="G121" s="397"/>
      <c r="H121" s="397"/>
      <c r="I121" s="397"/>
      <c r="J121" s="211"/>
    </row>
    <row r="122" spans="1:15" ht="12" customHeight="1">
      <c r="A122" s="5"/>
      <c r="B122" s="302" t="s">
        <v>389</v>
      </c>
      <c r="C122" s="326" t="s">
        <v>90</v>
      </c>
      <c r="D122" s="327"/>
      <c r="E122" s="20">
        <v>1510</v>
      </c>
      <c r="F122" s="335">
        <f>SUM(F123:G124)</f>
        <v>0</v>
      </c>
      <c r="G122" s="335"/>
      <c r="H122" s="335">
        <f>SUM(H123:I124)</f>
        <v>0</v>
      </c>
      <c r="I122" s="335"/>
      <c r="J122" s="283">
        <f>SUM(J123:J124)</f>
        <v>0</v>
      </c>
    </row>
    <row r="123" spans="1:15" ht="23.85" customHeight="1" outlineLevel="1">
      <c r="A123" s="5"/>
      <c r="B123" s="302"/>
      <c r="C123" s="10"/>
      <c r="D123" s="53" t="s">
        <v>56</v>
      </c>
      <c r="E123" s="21">
        <v>1511</v>
      </c>
      <c r="F123" s="335"/>
      <c r="G123" s="335"/>
      <c r="H123" s="335"/>
      <c r="I123" s="335"/>
      <c r="J123" s="283"/>
    </row>
    <row r="124" spans="1:15" ht="23.85" customHeight="1" outlineLevel="1">
      <c r="A124" s="5"/>
      <c r="B124" s="297"/>
      <c r="C124" s="9"/>
      <c r="D124" s="54" t="s">
        <v>57</v>
      </c>
      <c r="E124" s="21">
        <v>1512</v>
      </c>
      <c r="F124" s="335"/>
      <c r="G124" s="335"/>
      <c r="H124" s="335"/>
      <c r="I124" s="335"/>
      <c r="J124" s="283"/>
    </row>
    <row r="125" spans="1:15" ht="12" customHeight="1">
      <c r="B125" s="298" t="s">
        <v>391</v>
      </c>
      <c r="C125" s="373" t="s">
        <v>58</v>
      </c>
      <c r="D125" s="366"/>
      <c r="E125" s="21">
        <v>1520</v>
      </c>
      <c r="F125" s="320">
        <f>SUM(F126:G133)</f>
        <v>157368.77179999999</v>
      </c>
      <c r="G125" s="320"/>
      <c r="H125" s="320">
        <f>SUM(H126:I133)</f>
        <v>194127.73321999997</v>
      </c>
      <c r="I125" s="320"/>
      <c r="J125" s="284">
        <f>SUM(J126:J133)</f>
        <v>167917.43892999995</v>
      </c>
    </row>
    <row r="126" spans="1:15" ht="12" customHeight="1" outlineLevel="1">
      <c r="B126" s="302"/>
      <c r="C126" s="47"/>
      <c r="D126" s="55" t="s">
        <v>59</v>
      </c>
      <c r="E126" s="19">
        <v>1521</v>
      </c>
      <c r="F126" s="335">
        <f>133882.58438+208.39638</f>
        <v>134090.98075999998</v>
      </c>
      <c r="G126" s="335"/>
      <c r="H126" s="335">
        <v>164334.46458999999</v>
      </c>
      <c r="I126" s="335"/>
      <c r="J126" s="283">
        <v>135029.09086</v>
      </c>
    </row>
    <row r="127" spans="1:15" ht="12" customHeight="1" outlineLevel="1">
      <c r="B127" s="298"/>
      <c r="C127" s="51"/>
      <c r="D127" s="56" t="s">
        <v>60</v>
      </c>
      <c r="E127" s="21">
        <v>1522</v>
      </c>
      <c r="F127" s="335">
        <v>1386.6596</v>
      </c>
      <c r="G127" s="335"/>
      <c r="H127" s="335">
        <v>1111.1959899999999</v>
      </c>
      <c r="I127" s="335"/>
      <c r="J127" s="283">
        <v>1314.0469000000001</v>
      </c>
    </row>
    <row r="128" spans="1:15" ht="23.85" customHeight="1" outlineLevel="1">
      <c r="B128" s="298"/>
      <c r="C128" s="51"/>
      <c r="D128" s="53" t="s">
        <v>61</v>
      </c>
      <c r="E128" s="19">
        <v>1523</v>
      </c>
      <c r="F128" s="335">
        <f>667.66238+139.57883+8.43311</f>
        <v>815.67432000000008</v>
      </c>
      <c r="G128" s="335"/>
      <c r="H128" s="335">
        <f>526.62635+111.85591</f>
        <v>638.48226</v>
      </c>
      <c r="I128" s="335"/>
      <c r="J128" s="283">
        <f>527.01745+114.59025</f>
        <v>641.60770000000002</v>
      </c>
    </row>
    <row r="129" spans="1:13" ht="12" customHeight="1" outlineLevel="1">
      <c r="B129" s="298"/>
      <c r="C129" s="51"/>
      <c r="D129" s="56" t="s">
        <v>62</v>
      </c>
      <c r="E129" s="21">
        <v>1524</v>
      </c>
      <c r="F129" s="335">
        <f>165.579+1789.715+7.594+0.002</f>
        <v>1962.8899999999999</v>
      </c>
      <c r="G129" s="335"/>
      <c r="H129" s="335">
        <f>132.41+4873.06+7.596+0.5</f>
        <v>5013.5659999999998</v>
      </c>
      <c r="I129" s="335"/>
      <c r="J129" s="283">
        <f>168.829+1192.608+6.538+0.254</f>
        <v>1368.2289999999998</v>
      </c>
    </row>
    <row r="130" spans="1:13" ht="12" customHeight="1" outlineLevel="1">
      <c r="A130" s="5"/>
      <c r="B130" s="298"/>
      <c r="C130" s="51"/>
      <c r="D130" s="56" t="s">
        <v>63</v>
      </c>
      <c r="E130" s="19">
        <v>1525</v>
      </c>
      <c r="F130" s="335">
        <f>3.2173+326.40742</f>
        <v>329.62472000000002</v>
      </c>
      <c r="G130" s="335"/>
      <c r="H130" s="335">
        <v>276.69277</v>
      </c>
      <c r="I130" s="335"/>
      <c r="J130" s="283">
        <v>8187.3151699999999</v>
      </c>
    </row>
    <row r="131" spans="1:13" outlineLevel="1">
      <c r="A131" s="5"/>
      <c r="B131" s="298"/>
      <c r="C131" s="51"/>
      <c r="D131" s="56" t="s">
        <v>64</v>
      </c>
      <c r="E131" s="21">
        <v>1526</v>
      </c>
      <c r="F131" s="335">
        <v>18782.9424</v>
      </c>
      <c r="G131" s="335"/>
      <c r="H131" s="335">
        <v>22753.331610000001</v>
      </c>
      <c r="I131" s="335"/>
      <c r="J131" s="283">
        <v>21377.149300000001</v>
      </c>
    </row>
    <row r="132" spans="1:13" outlineLevel="1">
      <c r="A132" s="5"/>
      <c r="B132" s="298"/>
      <c r="C132" s="51"/>
      <c r="D132" s="56" t="s">
        <v>65</v>
      </c>
      <c r="E132" s="19">
        <v>1527</v>
      </c>
      <c r="F132" s="335"/>
      <c r="G132" s="335"/>
      <c r="H132" s="335"/>
      <c r="I132" s="335"/>
      <c r="J132" s="283"/>
    </row>
    <row r="133" spans="1:13" ht="24" customHeight="1" outlineLevel="1">
      <c r="B133" s="297"/>
      <c r="C133" s="38"/>
      <c r="D133" s="54" t="s">
        <v>93</v>
      </c>
      <c r="E133" s="101">
        <v>1528</v>
      </c>
      <c r="F133" s="335"/>
      <c r="G133" s="335"/>
      <c r="H133" s="335"/>
      <c r="I133" s="335"/>
      <c r="J133" s="283"/>
    </row>
    <row r="134" spans="1:13" ht="15" customHeight="1">
      <c r="B134" s="297"/>
      <c r="C134" s="326" t="s">
        <v>66</v>
      </c>
      <c r="D134" s="327"/>
      <c r="E134" s="21">
        <v>1530</v>
      </c>
      <c r="F134" s="335"/>
      <c r="G134" s="335"/>
      <c r="H134" s="335"/>
      <c r="I134" s="335"/>
      <c r="J134" s="283"/>
    </row>
    <row r="135" spans="1:13" ht="15" customHeight="1">
      <c r="B135" s="299" t="s">
        <v>390</v>
      </c>
      <c r="C135" s="374" t="s">
        <v>316</v>
      </c>
      <c r="D135" s="370"/>
      <c r="E135" s="21">
        <v>1540</v>
      </c>
      <c r="F135" s="335"/>
      <c r="G135" s="335"/>
      <c r="H135" s="335"/>
      <c r="I135" s="335"/>
      <c r="J135" s="283"/>
    </row>
    <row r="136" spans="1:13" ht="15" customHeight="1">
      <c r="B136" s="299"/>
      <c r="C136" s="374" t="s">
        <v>92</v>
      </c>
      <c r="D136" s="370"/>
      <c r="E136" s="21">
        <v>1550</v>
      </c>
      <c r="F136" s="335"/>
      <c r="G136" s="335"/>
      <c r="H136" s="335"/>
      <c r="I136" s="335"/>
      <c r="J136" s="283"/>
    </row>
    <row r="137" spans="1:13" ht="15" customHeight="1">
      <c r="B137" s="299"/>
      <c r="C137" s="381" t="s">
        <v>67</v>
      </c>
      <c r="D137" s="382"/>
      <c r="E137" s="24">
        <v>1500</v>
      </c>
      <c r="F137" s="357">
        <f>F122+F125+SUM(F134:G136)</f>
        <v>157368.77179999999</v>
      </c>
      <c r="G137" s="357"/>
      <c r="H137" s="357">
        <f>H122+H125+SUM(H134:I136)</f>
        <v>194127.73321999997</v>
      </c>
      <c r="I137" s="357"/>
      <c r="J137" s="287">
        <f>J122+J125</f>
        <v>167917.43892999995</v>
      </c>
    </row>
    <row r="138" spans="1:13" ht="15" customHeight="1" thickBot="1">
      <c r="B138" s="307"/>
      <c r="C138" s="378" t="s">
        <v>163</v>
      </c>
      <c r="D138" s="379"/>
      <c r="E138" s="25">
        <v>1700</v>
      </c>
      <c r="F138" s="380">
        <f>F112+F120+F137</f>
        <v>358740.97782999999</v>
      </c>
      <c r="G138" s="380"/>
      <c r="H138" s="380">
        <f>H112+H120+H137</f>
        <v>356301.77768999996</v>
      </c>
      <c r="I138" s="380"/>
      <c r="J138" s="289">
        <f>J112+J120+J137</f>
        <v>303408.47012999991</v>
      </c>
    </row>
    <row r="139" spans="1:13" ht="13.5" customHeight="1">
      <c r="C139" s="399"/>
      <c r="D139" s="399"/>
      <c r="E139" s="18"/>
      <c r="F139" s="228"/>
      <c r="G139" s="290">
        <f>F96-F138</f>
        <v>0</v>
      </c>
      <c r="H139" s="18"/>
      <c r="I139" s="18"/>
    </row>
    <row r="140" spans="1:13" ht="9.75" customHeight="1">
      <c r="M140" s="295"/>
    </row>
    <row r="141" spans="1:13">
      <c r="B141" s="29" t="s">
        <v>68</v>
      </c>
      <c r="E141" s="33" t="s">
        <v>69</v>
      </c>
      <c r="G141" s="33"/>
      <c r="I141" s="30"/>
    </row>
    <row r="142" spans="1:13" ht="11.25" customHeight="1">
      <c r="B142" s="30"/>
      <c r="G142" s="30"/>
      <c r="H142" s="30"/>
      <c r="I142" s="34"/>
    </row>
    <row r="143" spans="1:13" ht="11.25" customHeight="1">
      <c r="B143" s="31"/>
      <c r="C143" s="32" t="s">
        <v>362</v>
      </c>
      <c r="D143" s="30"/>
      <c r="E143" s="31"/>
      <c r="F143" s="341" t="s">
        <v>363</v>
      </c>
      <c r="G143" s="341"/>
      <c r="H143" s="341"/>
      <c r="I143" s="30"/>
      <c r="J143" s="30"/>
    </row>
    <row r="144" spans="1:13">
      <c r="B144" s="34" t="s">
        <v>70</v>
      </c>
      <c r="C144" s="34" t="s">
        <v>71</v>
      </c>
      <c r="E144" s="34" t="s">
        <v>70</v>
      </c>
      <c r="F144" s="35"/>
      <c r="G144" s="34" t="s">
        <v>71</v>
      </c>
    </row>
    <row r="145" spans="2:6" ht="9.75" customHeight="1"/>
    <row r="146" spans="2:6" ht="14.25" customHeight="1">
      <c r="B146" s="30" t="s">
        <v>399</v>
      </c>
      <c r="D146" s="227"/>
    </row>
    <row r="147" spans="2:6">
      <c r="D147" s="227"/>
      <c r="F147" s="296"/>
    </row>
    <row r="149" spans="2:6">
      <c r="D149" s="227"/>
    </row>
  </sheetData>
  <mergeCells count="300">
    <mergeCell ref="C125:D125"/>
    <mergeCell ref="H98:I98"/>
    <mergeCell ref="H81:I81"/>
    <mergeCell ref="H106:I106"/>
    <mergeCell ref="H103:I103"/>
    <mergeCell ref="H96:I96"/>
    <mergeCell ref="H105:I105"/>
    <mergeCell ref="F127:G127"/>
    <mergeCell ref="H123:I123"/>
    <mergeCell ref="H124:I124"/>
    <mergeCell ref="H125:I125"/>
    <mergeCell ref="H126:I126"/>
    <mergeCell ref="H127:I127"/>
    <mergeCell ref="F125:G125"/>
    <mergeCell ref="F123:G123"/>
    <mergeCell ref="F124:G124"/>
    <mergeCell ref="F112:G112"/>
    <mergeCell ref="F126:G126"/>
    <mergeCell ref="H112:I112"/>
    <mergeCell ref="C122:D122"/>
    <mergeCell ref="C120:D120"/>
    <mergeCell ref="C121:D121"/>
    <mergeCell ref="C117:D117"/>
    <mergeCell ref="C119:D119"/>
    <mergeCell ref="C139:D139"/>
    <mergeCell ref="J11:J12"/>
    <mergeCell ref="H11:I12"/>
    <mergeCell ref="H21:I21"/>
    <mergeCell ref="H19:I19"/>
    <mergeCell ref="H23:I23"/>
    <mergeCell ref="C138:D138"/>
    <mergeCell ref="F138:G138"/>
    <mergeCell ref="H137:I137"/>
    <mergeCell ref="H138:I138"/>
    <mergeCell ref="C137:D137"/>
    <mergeCell ref="F137:G137"/>
    <mergeCell ref="H101:I101"/>
    <mergeCell ref="H102:I102"/>
    <mergeCell ref="F105:G105"/>
    <mergeCell ref="H104:I104"/>
    <mergeCell ref="H85:I85"/>
    <mergeCell ref="H84:I84"/>
    <mergeCell ref="H79:I79"/>
    <mergeCell ref="H82:I82"/>
    <mergeCell ref="H83:I83"/>
    <mergeCell ref="H121:I121"/>
    <mergeCell ref="H130:I130"/>
    <mergeCell ref="H120:I120"/>
    <mergeCell ref="C136:D136"/>
    <mergeCell ref="F136:G136"/>
    <mergeCell ref="H135:I135"/>
    <mergeCell ref="H136:I136"/>
    <mergeCell ref="C135:D135"/>
    <mergeCell ref="F135:G135"/>
    <mergeCell ref="C134:D134"/>
    <mergeCell ref="F134:G134"/>
    <mergeCell ref="F131:G131"/>
    <mergeCell ref="F133:G133"/>
    <mergeCell ref="H134:I134"/>
    <mergeCell ref="F132:G132"/>
    <mergeCell ref="H129:I129"/>
    <mergeCell ref="F128:G128"/>
    <mergeCell ref="F113:G113"/>
    <mergeCell ref="F119:G119"/>
    <mergeCell ref="H133:I133"/>
    <mergeCell ref="H131:I131"/>
    <mergeCell ref="H132:I132"/>
    <mergeCell ref="H122:I122"/>
    <mergeCell ref="H119:I119"/>
    <mergeCell ref="H118:I118"/>
    <mergeCell ref="H128:I128"/>
    <mergeCell ref="H113:I113"/>
    <mergeCell ref="H116:I116"/>
    <mergeCell ref="H117:I117"/>
    <mergeCell ref="H115:I115"/>
    <mergeCell ref="H114:I114"/>
    <mergeCell ref="F130:G130"/>
    <mergeCell ref="F129:G129"/>
    <mergeCell ref="F120:G120"/>
    <mergeCell ref="F121:G121"/>
    <mergeCell ref="F115:G115"/>
    <mergeCell ref="F116:G116"/>
    <mergeCell ref="F117:G117"/>
    <mergeCell ref="F122:G122"/>
    <mergeCell ref="C118:D118"/>
    <mergeCell ref="F109:G109"/>
    <mergeCell ref="C105:D105"/>
    <mergeCell ref="F111:G111"/>
    <mergeCell ref="F118:G118"/>
    <mergeCell ref="C97:J97"/>
    <mergeCell ref="C98:D98"/>
    <mergeCell ref="F98:G98"/>
    <mergeCell ref="F100:G100"/>
    <mergeCell ref="H99:I99"/>
    <mergeCell ref="C113:D113"/>
    <mergeCell ref="C114:D114"/>
    <mergeCell ref="C103:D103"/>
    <mergeCell ref="F106:G106"/>
    <mergeCell ref="F114:G114"/>
    <mergeCell ref="F107:G107"/>
    <mergeCell ref="C104:D104"/>
    <mergeCell ref="C108:D108"/>
    <mergeCell ref="F108:G108"/>
    <mergeCell ref="H111:I111"/>
    <mergeCell ref="H107:I107"/>
    <mergeCell ref="H108:I108"/>
    <mergeCell ref="H109:I109"/>
    <mergeCell ref="C112:D112"/>
    <mergeCell ref="F103:G103"/>
    <mergeCell ref="C99:D99"/>
    <mergeCell ref="F99:G99"/>
    <mergeCell ref="F101:G101"/>
    <mergeCell ref="C100:D100"/>
    <mergeCell ref="C102:D102"/>
    <mergeCell ref="F104:G104"/>
    <mergeCell ref="C101:D101"/>
    <mergeCell ref="F102:G102"/>
    <mergeCell ref="C91:D91"/>
    <mergeCell ref="F91:G91"/>
    <mergeCell ref="C96:D96"/>
    <mergeCell ref="F96:G96"/>
    <mergeCell ref="C95:D95"/>
    <mergeCell ref="F95:G95"/>
    <mergeCell ref="F92:G92"/>
    <mergeCell ref="H100:I100"/>
    <mergeCell ref="F90:G90"/>
    <mergeCell ref="H95:I95"/>
    <mergeCell ref="H90:I90"/>
    <mergeCell ref="H91:I91"/>
    <mergeCell ref="F94:G94"/>
    <mergeCell ref="H94:I94"/>
    <mergeCell ref="F93:G93"/>
    <mergeCell ref="H93:I93"/>
    <mergeCell ref="H92:I92"/>
    <mergeCell ref="C86:D86"/>
    <mergeCell ref="F86:G86"/>
    <mergeCell ref="H87:I87"/>
    <mergeCell ref="F89:G89"/>
    <mergeCell ref="H89:I89"/>
    <mergeCell ref="F87:G87"/>
    <mergeCell ref="F88:G88"/>
    <mergeCell ref="H88:I88"/>
    <mergeCell ref="H86:I86"/>
    <mergeCell ref="H61:I61"/>
    <mergeCell ref="H60:I60"/>
    <mergeCell ref="H64:I64"/>
    <mergeCell ref="H78:I78"/>
    <mergeCell ref="F85:G85"/>
    <mergeCell ref="F78:G78"/>
    <mergeCell ref="F79:G79"/>
    <mergeCell ref="F82:G82"/>
    <mergeCell ref="F83:G83"/>
    <mergeCell ref="F84:G84"/>
    <mergeCell ref="F81:G81"/>
    <mergeCell ref="H80:I80"/>
    <mergeCell ref="F77:G77"/>
    <mergeCell ref="F75:G75"/>
    <mergeCell ref="H76:I76"/>
    <mergeCell ref="H75:I75"/>
    <mergeCell ref="H77:I77"/>
    <mergeCell ref="F76:G76"/>
    <mergeCell ref="H62:I62"/>
    <mergeCell ref="F62:G62"/>
    <mergeCell ref="F63:G63"/>
    <mergeCell ref="F65:G65"/>
    <mergeCell ref="H67:I67"/>
    <mergeCell ref="H66:I66"/>
    <mergeCell ref="F67:G67"/>
    <mergeCell ref="F66:G66"/>
    <mergeCell ref="C80:D80"/>
    <mergeCell ref="F80:G80"/>
    <mergeCell ref="H65:I65"/>
    <mergeCell ref="C74:D74"/>
    <mergeCell ref="C67:D67"/>
    <mergeCell ref="C68:D68"/>
    <mergeCell ref="F68:G68"/>
    <mergeCell ref="C69:D69"/>
    <mergeCell ref="F70:G70"/>
    <mergeCell ref="F74:G74"/>
    <mergeCell ref="H74:I74"/>
    <mergeCell ref="H71:I71"/>
    <mergeCell ref="F69:G69"/>
    <mergeCell ref="F71:G71"/>
    <mergeCell ref="F73:G73"/>
    <mergeCell ref="H69:I69"/>
    <mergeCell ref="H70:I70"/>
    <mergeCell ref="H73:I73"/>
    <mergeCell ref="C41:D41"/>
    <mergeCell ref="F41:G41"/>
    <mergeCell ref="H37:I37"/>
    <mergeCell ref="H42:I42"/>
    <mergeCell ref="H41:I41"/>
    <mergeCell ref="F37:G37"/>
    <mergeCell ref="H38:I38"/>
    <mergeCell ref="H40:I40"/>
    <mergeCell ref="F38:G38"/>
    <mergeCell ref="F40:G40"/>
    <mergeCell ref="F42:G42"/>
    <mergeCell ref="F39:G39"/>
    <mergeCell ref="H39:I39"/>
    <mergeCell ref="C52:D52"/>
    <mergeCell ref="F43:G43"/>
    <mergeCell ref="H72:I72"/>
    <mergeCell ref="F72:G72"/>
    <mergeCell ref="C59:D59"/>
    <mergeCell ref="C58:D58"/>
    <mergeCell ref="F56:G56"/>
    <mergeCell ref="H56:I56"/>
    <mergeCell ref="H54:I54"/>
    <mergeCell ref="H53:I53"/>
    <mergeCell ref="C53:D53"/>
    <mergeCell ref="C57:D57"/>
    <mergeCell ref="F54:G54"/>
    <mergeCell ref="H44:I44"/>
    <mergeCell ref="H45:I45"/>
    <mergeCell ref="H46:I46"/>
    <mergeCell ref="F46:G46"/>
    <mergeCell ref="H47:I47"/>
    <mergeCell ref="H51:I51"/>
    <mergeCell ref="C45:D45"/>
    <mergeCell ref="H68:I68"/>
    <mergeCell ref="F61:G61"/>
    <mergeCell ref="H63:I63"/>
    <mergeCell ref="F64:G64"/>
    <mergeCell ref="F44:G44"/>
    <mergeCell ref="F57:G57"/>
    <mergeCell ref="F45:G45"/>
    <mergeCell ref="F59:G59"/>
    <mergeCell ref="F58:G58"/>
    <mergeCell ref="H43:I43"/>
    <mergeCell ref="F53:G53"/>
    <mergeCell ref="H55:I55"/>
    <mergeCell ref="F55:G55"/>
    <mergeCell ref="F48:G48"/>
    <mergeCell ref="H48:I48"/>
    <mergeCell ref="F51:G51"/>
    <mergeCell ref="F47:G47"/>
    <mergeCell ref="H52:I52"/>
    <mergeCell ref="H57:I57"/>
    <mergeCell ref="H59:I59"/>
    <mergeCell ref="H58:I58"/>
    <mergeCell ref="B15:D15"/>
    <mergeCell ref="B3:G3"/>
    <mergeCell ref="H5:J5"/>
    <mergeCell ref="H6:J6"/>
    <mergeCell ref="H8:J8"/>
    <mergeCell ref="H9:J9"/>
    <mergeCell ref="H10:J10"/>
    <mergeCell ref="H13:J13"/>
    <mergeCell ref="C8:D8"/>
    <mergeCell ref="B10:C10"/>
    <mergeCell ref="B12:D12"/>
    <mergeCell ref="F143:H143"/>
    <mergeCell ref="C27:D27"/>
    <mergeCell ref="F27:G27"/>
    <mergeCell ref="H27:I27"/>
    <mergeCell ref="C28:D28"/>
    <mergeCell ref="F28:G28"/>
    <mergeCell ref="H28:I28"/>
    <mergeCell ref="H32:I32"/>
    <mergeCell ref="F33:G33"/>
    <mergeCell ref="H33:I33"/>
    <mergeCell ref="F30:G30"/>
    <mergeCell ref="H30:I30"/>
    <mergeCell ref="F32:G32"/>
    <mergeCell ref="H29:I29"/>
    <mergeCell ref="F31:G31"/>
    <mergeCell ref="H31:I31"/>
    <mergeCell ref="H36:I36"/>
    <mergeCell ref="F34:G34"/>
    <mergeCell ref="H34:I34"/>
    <mergeCell ref="F35:G35"/>
    <mergeCell ref="H35:I35"/>
    <mergeCell ref="F36:G36"/>
    <mergeCell ref="F60:G60"/>
    <mergeCell ref="F52:G52"/>
    <mergeCell ref="F110:G110"/>
    <mergeCell ref="H110:I110"/>
    <mergeCell ref="C29:D29"/>
    <mergeCell ref="F29:G29"/>
    <mergeCell ref="H18:I18"/>
    <mergeCell ref="C17:J17"/>
    <mergeCell ref="C20:D20"/>
    <mergeCell ref="C21:D21"/>
    <mergeCell ref="C19:D19"/>
    <mergeCell ref="F19:G19"/>
    <mergeCell ref="H20:I20"/>
    <mergeCell ref="F20:G20"/>
    <mergeCell ref="F26:G26"/>
    <mergeCell ref="F25:G25"/>
    <mergeCell ref="F24:G24"/>
    <mergeCell ref="F21:G21"/>
    <mergeCell ref="H25:I25"/>
    <mergeCell ref="H26:I26"/>
    <mergeCell ref="H24:I24"/>
    <mergeCell ref="H22:I22"/>
    <mergeCell ref="F23:G23"/>
    <mergeCell ref="F22:G22"/>
    <mergeCell ref="C18:D18"/>
    <mergeCell ref="F18:G18"/>
  </mergeCells>
  <phoneticPr fontId="0" type="noConversion"/>
  <pageMargins left="0.59055118110236227" right="0" top="0" bottom="0" header="0.19685039370078741" footer="0.23622047244094491"/>
  <pageSetup paperSize="9" scale="73" fitToHeight="2" orientation="portrait" r:id="rId1"/>
  <headerFooter alignWithMargins="0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2:I76"/>
  <sheetViews>
    <sheetView workbookViewId="0">
      <selection activeCell="E51" sqref="E51"/>
    </sheetView>
  </sheetViews>
  <sheetFormatPr defaultRowHeight="15.75" outlineLevelRow="1"/>
  <cols>
    <col min="1" max="1" width="4.33203125" customWidth="1"/>
    <col min="2" max="2" width="14" customWidth="1"/>
    <col min="3" max="3" width="60" customWidth="1"/>
    <col min="4" max="4" width="14.5" style="14" customWidth="1"/>
    <col min="5" max="5" width="17.33203125" customWidth="1"/>
    <col min="6" max="6" width="17.6640625" customWidth="1"/>
    <col min="7" max="8" width="9.33203125" style="229"/>
    <col min="9" max="9" width="16.5" bestFit="1" customWidth="1"/>
    <col min="10" max="10" width="10.33203125" bestFit="1" customWidth="1"/>
  </cols>
  <sheetData>
    <row r="2" spans="2:6">
      <c r="C2" s="65" t="s">
        <v>381</v>
      </c>
      <c r="D2" s="87"/>
    </row>
    <row r="3" spans="2:6">
      <c r="C3" s="66" t="s">
        <v>400</v>
      </c>
      <c r="D3" s="66"/>
    </row>
    <row r="4" spans="2:6">
      <c r="E4" s="265" t="s">
        <v>118</v>
      </c>
      <c r="F4" s="265"/>
    </row>
    <row r="5" spans="2:6">
      <c r="D5" s="67" t="s">
        <v>72</v>
      </c>
      <c r="E5" s="266" t="s">
        <v>119</v>
      </c>
      <c r="F5" s="265"/>
    </row>
    <row r="6" spans="2:6">
      <c r="D6" s="67" t="s">
        <v>157</v>
      </c>
      <c r="E6" s="410">
        <v>42004</v>
      </c>
      <c r="F6" s="411"/>
    </row>
    <row r="7" spans="2:6" ht="27" customHeight="1">
      <c r="B7" s="2" t="s">
        <v>359</v>
      </c>
      <c r="C7" s="237" t="s">
        <v>356</v>
      </c>
      <c r="D7" s="67" t="s">
        <v>1</v>
      </c>
      <c r="E7" s="409">
        <v>79599810</v>
      </c>
      <c r="F7" s="409"/>
    </row>
    <row r="8" spans="2:6">
      <c r="B8" s="68" t="s">
        <v>2</v>
      </c>
      <c r="D8" s="67" t="s">
        <v>3</v>
      </c>
      <c r="E8" s="408">
        <v>1001174763</v>
      </c>
      <c r="F8" s="408"/>
    </row>
    <row r="9" spans="2:6" ht="27" customHeight="1">
      <c r="B9" s="354" t="s">
        <v>378</v>
      </c>
      <c r="C9" s="354"/>
      <c r="D9" s="67" t="s">
        <v>4</v>
      </c>
      <c r="E9" s="409" t="s">
        <v>377</v>
      </c>
      <c r="F9" s="409"/>
    </row>
    <row r="10" spans="2:6">
      <c r="B10" s="68" t="s">
        <v>5</v>
      </c>
      <c r="D10" s="67"/>
      <c r="E10" s="412">
        <v>65</v>
      </c>
      <c r="F10" s="414">
        <v>16</v>
      </c>
    </row>
    <row r="11" spans="2:6" ht="12" customHeight="1">
      <c r="B11" s="80" t="s">
        <v>360</v>
      </c>
      <c r="D11" s="67" t="s">
        <v>6</v>
      </c>
      <c r="E11" s="413"/>
      <c r="F11" s="415"/>
    </row>
    <row r="12" spans="2:6">
      <c r="B12" s="68" t="s">
        <v>145</v>
      </c>
      <c r="D12" s="67" t="s">
        <v>7</v>
      </c>
      <c r="E12" s="408" t="s">
        <v>361</v>
      </c>
      <c r="F12" s="408"/>
    </row>
    <row r="14" spans="2:6" ht="26.25" customHeight="1">
      <c r="B14" s="311" t="s">
        <v>73</v>
      </c>
      <c r="C14" s="70" t="s">
        <v>146</v>
      </c>
      <c r="D14" s="3" t="s">
        <v>11</v>
      </c>
      <c r="E14" s="279" t="str">
        <f>C3</f>
        <v xml:space="preserve"> за январь-декабрь 2014г.</v>
      </c>
      <c r="F14" s="279" t="s">
        <v>401</v>
      </c>
    </row>
    <row r="15" spans="2:6" ht="13.5" customHeight="1" thickBot="1">
      <c r="B15" s="71">
        <v>1</v>
      </c>
      <c r="C15" s="71">
        <v>2</v>
      </c>
      <c r="D15" s="71">
        <v>3</v>
      </c>
      <c r="E15" s="241"/>
      <c r="F15" s="241"/>
    </row>
    <row r="16" spans="2:6">
      <c r="B16" s="308" t="s">
        <v>392</v>
      </c>
      <c r="C16" s="238" t="s">
        <v>147</v>
      </c>
      <c r="D16" s="212">
        <v>2110</v>
      </c>
      <c r="E16" s="245">
        <f>SUM(E17:E24)</f>
        <v>2719425.6376999998</v>
      </c>
      <c r="F16" s="263">
        <f>SUM(F17:F24)</f>
        <v>2334004.3149999999</v>
      </c>
    </row>
    <row r="17" spans="2:6" ht="15" customHeight="1" outlineLevel="1">
      <c r="B17" s="309"/>
      <c r="C17" s="73" t="s">
        <v>121</v>
      </c>
      <c r="D17" s="88">
        <v>2111</v>
      </c>
      <c r="E17" s="242">
        <f>502509.08772+2202353.93393</f>
        <v>2704863.02165</v>
      </c>
      <c r="F17" s="259">
        <v>2330655.321</v>
      </c>
    </row>
    <row r="18" spans="2:6" ht="15" customHeight="1" outlineLevel="1">
      <c r="B18" s="309"/>
      <c r="C18" s="73" t="s">
        <v>122</v>
      </c>
      <c r="D18" s="88">
        <v>2112</v>
      </c>
      <c r="E18" s="242"/>
      <c r="F18" s="271"/>
    </row>
    <row r="19" spans="2:6" ht="15" customHeight="1" outlineLevel="1">
      <c r="B19" s="309"/>
      <c r="C19" s="73" t="s">
        <v>162</v>
      </c>
      <c r="D19" s="88">
        <v>2113</v>
      </c>
      <c r="E19" s="242"/>
      <c r="F19" s="271"/>
    </row>
    <row r="20" spans="2:6" ht="15" customHeight="1" outlineLevel="1">
      <c r="B20" s="309"/>
      <c r="C20" s="73" t="s">
        <v>161</v>
      </c>
      <c r="D20" s="88">
        <v>2114</v>
      </c>
      <c r="E20" s="242"/>
      <c r="F20" s="271"/>
    </row>
    <row r="21" spans="2:6" ht="15" customHeight="1" outlineLevel="1">
      <c r="B21" s="309"/>
      <c r="C21" s="73" t="s">
        <v>123</v>
      </c>
      <c r="D21" s="88">
        <v>2115</v>
      </c>
      <c r="E21" s="242"/>
      <c r="F21" s="271"/>
    </row>
    <row r="22" spans="2:6" ht="15" customHeight="1" outlineLevel="1">
      <c r="B22" s="309"/>
      <c r="C22" s="73" t="s">
        <v>124</v>
      </c>
      <c r="D22" s="88">
        <v>2116</v>
      </c>
      <c r="E22" s="242">
        <v>3408.3768399999999</v>
      </c>
      <c r="F22" s="259">
        <v>709.81</v>
      </c>
    </row>
    <row r="23" spans="2:6" ht="15" customHeight="1" outlineLevel="1">
      <c r="B23" s="309"/>
      <c r="C23" s="73" t="s">
        <v>125</v>
      </c>
      <c r="D23" s="88">
        <v>2117</v>
      </c>
      <c r="E23" s="242"/>
      <c r="F23" s="271"/>
    </row>
    <row r="24" spans="2:6" ht="15" customHeight="1" outlineLevel="1">
      <c r="B24" s="309"/>
      <c r="C24" s="73" t="s">
        <v>126</v>
      </c>
      <c r="D24" s="88">
        <v>2118</v>
      </c>
      <c r="E24" s="242">
        <f>402.03732+10100.28651+651.76124+0.15414</f>
        <v>11154.23921</v>
      </c>
      <c r="F24" s="259">
        <v>2639.1840000000002</v>
      </c>
    </row>
    <row r="25" spans="2:6">
      <c r="B25" s="309" t="s">
        <v>393</v>
      </c>
      <c r="C25" s="77" t="s">
        <v>148</v>
      </c>
      <c r="D25" s="90">
        <v>2120</v>
      </c>
      <c r="E25" s="272">
        <f>SUM(E26:E33)</f>
        <v>-1158280.6576500002</v>
      </c>
      <c r="F25" s="258">
        <f>SUM(F26:F33)</f>
        <v>-1119300.0079999999</v>
      </c>
    </row>
    <row r="26" spans="2:6" outlineLevel="1">
      <c r="B26" s="309"/>
      <c r="C26" s="73" t="s">
        <v>127</v>
      </c>
      <c r="D26" s="88">
        <v>2121</v>
      </c>
      <c r="E26" s="242">
        <f>-424054.6876-713952.05785</f>
        <v>-1138006.74545</v>
      </c>
      <c r="F26" s="271">
        <v>-1114026.355</v>
      </c>
    </row>
    <row r="27" spans="2:6" outlineLevel="1">
      <c r="B27" s="309"/>
      <c r="C27" s="73" t="s">
        <v>128</v>
      </c>
      <c r="D27" s="88">
        <v>2122</v>
      </c>
      <c r="E27" s="242"/>
      <c r="F27" s="271"/>
    </row>
    <row r="28" spans="2:6" outlineLevel="1">
      <c r="B28" s="309"/>
      <c r="C28" s="73" t="s">
        <v>169</v>
      </c>
      <c r="D28" s="88">
        <v>2123</v>
      </c>
      <c r="E28" s="242"/>
      <c r="F28" s="271"/>
    </row>
    <row r="29" spans="2:6" outlineLevel="1">
      <c r="B29" s="309"/>
      <c r="C29" s="73" t="s">
        <v>160</v>
      </c>
      <c r="D29" s="88">
        <v>2124</v>
      </c>
      <c r="E29" s="242"/>
      <c r="F29" s="271"/>
    </row>
    <row r="30" spans="2:6" outlineLevel="1">
      <c r="B30" s="309"/>
      <c r="C30" s="73" t="s">
        <v>123</v>
      </c>
      <c r="D30" s="88">
        <v>2125</v>
      </c>
      <c r="E30" s="242"/>
      <c r="F30" s="271"/>
    </row>
    <row r="31" spans="2:6" outlineLevel="1">
      <c r="B31" s="309"/>
      <c r="C31" s="73" t="s">
        <v>124</v>
      </c>
      <c r="D31" s="88">
        <v>2126</v>
      </c>
      <c r="E31" s="242">
        <v>-3103.4746599999999</v>
      </c>
      <c r="F31" s="271"/>
    </row>
    <row r="32" spans="2:6" outlineLevel="1">
      <c r="B32" s="309"/>
      <c r="C32" s="73" t="s">
        <v>125</v>
      </c>
      <c r="D32" s="88">
        <v>2127</v>
      </c>
      <c r="E32" s="242"/>
      <c r="F32" s="271"/>
    </row>
    <row r="33" spans="2:6" outlineLevel="1">
      <c r="B33" s="309"/>
      <c r="C33" s="73" t="s">
        <v>129</v>
      </c>
      <c r="D33" s="88">
        <v>2128</v>
      </c>
      <c r="E33" s="242">
        <v>-17170.437539999999</v>
      </c>
      <c r="F33" s="259">
        <v>-5273.6530000000002</v>
      </c>
    </row>
    <row r="34" spans="2:6">
      <c r="B34" s="309"/>
      <c r="C34" s="77" t="s">
        <v>158</v>
      </c>
      <c r="D34" s="90">
        <v>2100</v>
      </c>
      <c r="E34" s="246">
        <f>E16+E25</f>
        <v>1561144.9800499997</v>
      </c>
      <c r="F34" s="264">
        <f>F16+F25</f>
        <v>1214704.307</v>
      </c>
    </row>
    <row r="35" spans="2:6">
      <c r="B35" s="309" t="s">
        <v>393</v>
      </c>
      <c r="C35" s="74" t="s">
        <v>130</v>
      </c>
      <c r="D35" s="89">
        <v>2210</v>
      </c>
      <c r="E35" s="273">
        <v>-1483589.3892300001</v>
      </c>
      <c r="F35" s="259">
        <v>-1184100.21</v>
      </c>
    </row>
    <row r="36" spans="2:6">
      <c r="B36" s="309" t="s">
        <v>393</v>
      </c>
      <c r="C36" s="74" t="s">
        <v>131</v>
      </c>
      <c r="D36" s="89">
        <v>2220</v>
      </c>
      <c r="E36" s="273"/>
      <c r="F36" s="259"/>
    </row>
    <row r="37" spans="2:6">
      <c r="B37" s="309"/>
      <c r="C37" s="74" t="s">
        <v>149</v>
      </c>
      <c r="D37" s="90">
        <v>2200</v>
      </c>
      <c r="E37" s="246">
        <f>E34+E35+E36</f>
        <v>77555.590819999576</v>
      </c>
      <c r="F37" s="264">
        <f>F34+F35+F36</f>
        <v>30604.097000000067</v>
      </c>
    </row>
    <row r="38" spans="2:6">
      <c r="B38" s="309"/>
      <c r="C38" s="74" t="s">
        <v>134</v>
      </c>
      <c r="D38" s="267">
        <v>2310</v>
      </c>
      <c r="E38" s="247"/>
      <c r="F38" s="276"/>
    </row>
    <row r="39" spans="2:6">
      <c r="B39" s="309"/>
      <c r="C39" s="72" t="s">
        <v>132</v>
      </c>
      <c r="D39" s="89">
        <v>2320</v>
      </c>
      <c r="E39" s="242">
        <v>1376.56953</v>
      </c>
      <c r="F39" s="259">
        <v>765.79300000000001</v>
      </c>
    </row>
    <row r="40" spans="2:6">
      <c r="B40" s="309"/>
      <c r="C40" s="74" t="s">
        <v>133</v>
      </c>
      <c r="D40" s="89">
        <v>2330</v>
      </c>
      <c r="E40" s="273"/>
      <c r="F40" s="259"/>
    </row>
    <row r="41" spans="2:6">
      <c r="B41" s="309"/>
      <c r="C41" s="74" t="s">
        <v>135</v>
      </c>
      <c r="D41" s="89">
        <v>2340</v>
      </c>
      <c r="E41" s="242">
        <f>7702.90802-1.32958-E39</f>
        <v>6325.0089100000005</v>
      </c>
      <c r="F41" s="259">
        <v>6289.2719999999999</v>
      </c>
    </row>
    <row r="42" spans="2:6" ht="12" customHeight="1" outlineLevel="1">
      <c r="B42" s="309"/>
      <c r="C42" s="73" t="s">
        <v>136</v>
      </c>
      <c r="D42" s="88">
        <v>2341</v>
      </c>
      <c r="E42" s="242"/>
      <c r="F42" s="259">
        <v>11.08783</v>
      </c>
    </row>
    <row r="43" spans="2:6" ht="12" customHeight="1" outlineLevel="1">
      <c r="B43" s="309"/>
      <c r="C43" s="73" t="s">
        <v>137</v>
      </c>
      <c r="D43" s="88">
        <v>2342</v>
      </c>
      <c r="E43" s="242"/>
      <c r="F43" s="259">
        <v>245.19592</v>
      </c>
    </row>
    <row r="44" spans="2:6" ht="12" customHeight="1" outlineLevel="1">
      <c r="B44" s="309"/>
      <c r="C44" s="73" t="s">
        <v>138</v>
      </c>
      <c r="D44" s="88">
        <v>2343</v>
      </c>
      <c r="E44" s="242">
        <v>0.1</v>
      </c>
      <c r="F44" s="271"/>
    </row>
    <row r="45" spans="2:6">
      <c r="B45" s="309"/>
      <c r="C45" s="74" t="s">
        <v>139</v>
      </c>
      <c r="D45" s="89">
        <v>2350</v>
      </c>
      <c r="E45" s="273">
        <f>-9800.38128+1.32958</f>
        <v>-9799.0517</v>
      </c>
      <c r="F45" s="259">
        <v>-5945.87</v>
      </c>
    </row>
    <row r="46" spans="2:6" ht="12" customHeight="1" outlineLevel="1">
      <c r="B46" s="309"/>
      <c r="C46" s="73" t="s">
        <v>136</v>
      </c>
      <c r="D46" s="88">
        <v>2351</v>
      </c>
      <c r="E46" s="273"/>
      <c r="F46" s="259"/>
    </row>
    <row r="47" spans="2:6" ht="12" customHeight="1" outlineLevel="1">
      <c r="B47" s="309"/>
      <c r="C47" s="73" t="s">
        <v>137</v>
      </c>
      <c r="D47" s="88">
        <v>2352</v>
      </c>
      <c r="E47" s="273"/>
      <c r="F47" s="259"/>
    </row>
    <row r="48" spans="2:6" ht="12" customHeight="1" outlineLevel="1">
      <c r="B48" s="309"/>
      <c r="C48" s="73" t="s">
        <v>140</v>
      </c>
      <c r="D48" s="88">
        <v>2353</v>
      </c>
      <c r="E48" s="242"/>
      <c r="F48" s="271"/>
    </row>
    <row r="49" spans="2:9">
      <c r="B49" s="309"/>
      <c r="C49" s="75" t="s">
        <v>170</v>
      </c>
      <c r="D49" s="268">
        <v>2300</v>
      </c>
      <c r="E49" s="246">
        <f>E37+E38+E39+E40+E41+E45</f>
        <v>75458.117559999577</v>
      </c>
      <c r="F49" s="277">
        <f>F37+F38+F39+F40+F41+F45</f>
        <v>31713.29200000007</v>
      </c>
    </row>
    <row r="50" spans="2:9">
      <c r="B50" s="309"/>
      <c r="C50" s="74" t="s">
        <v>141</v>
      </c>
      <c r="D50" s="89">
        <v>2410</v>
      </c>
      <c r="E50" s="273">
        <v>-15268.305</v>
      </c>
      <c r="F50" s="214">
        <v>-4964.973</v>
      </c>
    </row>
    <row r="51" spans="2:9" ht="12.75" customHeight="1" outlineLevel="1">
      <c r="B51" s="309" t="s">
        <v>371</v>
      </c>
      <c r="C51" s="74" t="s">
        <v>150</v>
      </c>
      <c r="D51" s="89">
        <v>2421</v>
      </c>
      <c r="E51" s="273">
        <v>-30.588000000000001</v>
      </c>
      <c r="F51" s="214">
        <v>-632.726</v>
      </c>
    </row>
    <row r="52" spans="2:9">
      <c r="B52" s="309" t="s">
        <v>371</v>
      </c>
      <c r="C52" s="74" t="s">
        <v>151</v>
      </c>
      <c r="D52" s="89">
        <v>2430</v>
      </c>
      <c r="E52" s="273">
        <v>198.923</v>
      </c>
      <c r="F52" s="214">
        <v>-717.01400000000001</v>
      </c>
    </row>
    <row r="53" spans="2:9">
      <c r="B53" s="309" t="s">
        <v>371</v>
      </c>
      <c r="C53" s="74" t="s">
        <v>152</v>
      </c>
      <c r="D53" s="89">
        <v>2450</v>
      </c>
      <c r="E53" s="273">
        <v>8.3490000000000002</v>
      </c>
      <c r="F53" s="214">
        <v>-27.946000000000002</v>
      </c>
    </row>
    <row r="54" spans="2:9">
      <c r="B54" s="309"/>
      <c r="C54" s="76" t="s">
        <v>165</v>
      </c>
      <c r="D54" s="269">
        <v>2460</v>
      </c>
      <c r="E54" s="273">
        <f>SUM(E55:E57)</f>
        <v>0</v>
      </c>
      <c r="F54" s="214">
        <f>SUM(F55:F57)</f>
        <v>-37.362000000000002</v>
      </c>
    </row>
    <row r="55" spans="2:9" ht="12" customHeight="1" outlineLevel="1">
      <c r="B55" s="309"/>
      <c r="C55" s="85" t="s">
        <v>168</v>
      </c>
      <c r="D55" s="215">
        <v>2461</v>
      </c>
      <c r="E55" s="274"/>
      <c r="F55" s="226">
        <v>-53.006</v>
      </c>
    </row>
    <row r="56" spans="2:9" ht="12" customHeight="1" outlineLevel="1">
      <c r="B56" s="309"/>
      <c r="C56" s="85" t="s">
        <v>166</v>
      </c>
      <c r="D56" s="270">
        <v>2462</v>
      </c>
      <c r="E56" s="273"/>
      <c r="F56" s="214"/>
    </row>
    <row r="57" spans="2:9" ht="12" customHeight="1" outlineLevel="1">
      <c r="B57" s="309"/>
      <c r="C57" s="86" t="s">
        <v>167</v>
      </c>
      <c r="D57" s="215">
        <v>2463</v>
      </c>
      <c r="E57" s="273"/>
      <c r="F57" s="214">
        <v>15.644</v>
      </c>
    </row>
    <row r="58" spans="2:9" ht="16.5" thickBot="1">
      <c r="B58" s="310"/>
      <c r="C58" s="84" t="s">
        <v>153</v>
      </c>
      <c r="D58" s="91">
        <v>2400</v>
      </c>
      <c r="E58" s="254">
        <f>E49+E50+E52+E53+E54</f>
        <v>60397.084559999581</v>
      </c>
      <c r="F58" s="278">
        <f>F49+F50+F52+F53+F54</f>
        <v>25965.997000000069</v>
      </c>
      <c r="G58" s="230"/>
      <c r="I58" s="313"/>
    </row>
    <row r="59" spans="2:9" ht="12" customHeight="1">
      <c r="B59" s="217"/>
      <c r="C59" s="83"/>
      <c r="D59" s="92"/>
      <c r="E59" s="255"/>
      <c r="F59" s="255"/>
    </row>
    <row r="60" spans="2:9" ht="12" customHeight="1">
      <c r="B60" s="217"/>
      <c r="C60" s="83"/>
      <c r="D60" s="92"/>
      <c r="E60" s="255"/>
      <c r="F60" s="255"/>
    </row>
    <row r="61" spans="2:9" ht="24.75" customHeight="1">
      <c r="B61" s="311" t="s">
        <v>73</v>
      </c>
      <c r="C61" s="82" t="s">
        <v>146</v>
      </c>
      <c r="D61" s="279" t="str">
        <f>D14</f>
        <v>Код
показателя</v>
      </c>
      <c r="E61" s="279" t="str">
        <f>E14</f>
        <v xml:space="preserve"> за январь-декабрь 2014г.</v>
      </c>
      <c r="F61" s="279" t="str">
        <f>F14</f>
        <v xml:space="preserve"> за январь-декабрь 2013г.</v>
      </c>
    </row>
    <row r="62" spans="2:9" ht="12" customHeight="1" thickBot="1">
      <c r="B62" s="71">
        <v>1</v>
      </c>
      <c r="C62" s="71">
        <v>2</v>
      </c>
      <c r="D62" s="71"/>
      <c r="E62" s="256"/>
      <c r="F62" s="256"/>
    </row>
    <row r="63" spans="2:9">
      <c r="B63" s="218"/>
      <c r="C63" s="219" t="s">
        <v>142</v>
      </c>
      <c r="D63" s="220"/>
      <c r="E63" s="281"/>
      <c r="F63" s="280"/>
    </row>
    <row r="64" spans="2:9" ht="24.75">
      <c r="B64" s="213"/>
      <c r="C64" s="72" t="s">
        <v>154</v>
      </c>
      <c r="D64" s="275">
        <v>2510</v>
      </c>
      <c r="E64" s="248"/>
      <c r="F64" s="249"/>
    </row>
    <row r="65" spans="2:6" ht="24.75">
      <c r="B65" s="213"/>
      <c r="C65" s="72" t="s">
        <v>155</v>
      </c>
      <c r="D65" s="89">
        <v>2520</v>
      </c>
      <c r="E65" s="248"/>
      <c r="F65" s="249"/>
    </row>
    <row r="66" spans="2:6">
      <c r="B66" s="213"/>
      <c r="C66" s="72" t="s">
        <v>156</v>
      </c>
      <c r="D66" s="89">
        <v>2500</v>
      </c>
      <c r="E66" s="243">
        <f>E58+E64+E65</f>
        <v>60397.084559999581</v>
      </c>
      <c r="F66" s="244">
        <f>F58+F64+F65</f>
        <v>25965.997000000069</v>
      </c>
    </row>
    <row r="67" spans="2:6">
      <c r="B67" s="213"/>
      <c r="C67" s="74" t="s">
        <v>143</v>
      </c>
      <c r="D67" s="89">
        <v>2900</v>
      </c>
      <c r="E67" s="252"/>
      <c r="F67" s="253"/>
    </row>
    <row r="68" spans="2:6" ht="16.5" thickBot="1">
      <c r="B68" s="216"/>
      <c r="C68" s="78" t="s">
        <v>144</v>
      </c>
      <c r="D68" s="93">
        <v>2910</v>
      </c>
      <c r="E68" s="250"/>
      <c r="F68" s="251"/>
    </row>
    <row r="69" spans="2:6">
      <c r="E69" s="221"/>
      <c r="F69" s="221"/>
    </row>
    <row r="71" spans="2:6" ht="12" customHeight="1">
      <c r="B71" s="79" t="s">
        <v>68</v>
      </c>
      <c r="E71" s="260" t="s">
        <v>69</v>
      </c>
    </row>
    <row r="73" spans="2:6">
      <c r="B73" s="222"/>
      <c r="C73" s="257" t="s">
        <v>362</v>
      </c>
      <c r="D73" s="223"/>
      <c r="E73" s="222"/>
      <c r="F73" s="262" t="s">
        <v>363</v>
      </c>
    </row>
    <row r="74" spans="2:6">
      <c r="B74" s="69" t="s">
        <v>70</v>
      </c>
      <c r="C74" s="261" t="s">
        <v>71</v>
      </c>
      <c r="D74" s="34"/>
      <c r="E74" s="69" t="s">
        <v>70</v>
      </c>
      <c r="F74" s="69" t="s">
        <v>71</v>
      </c>
    </row>
    <row r="76" spans="2:6">
      <c r="B76" s="224" t="s">
        <v>399</v>
      </c>
      <c r="C76" s="69"/>
      <c r="D76" s="34"/>
    </row>
  </sheetData>
  <mergeCells count="8">
    <mergeCell ref="B9:C9"/>
    <mergeCell ref="E8:F8"/>
    <mergeCell ref="E9:F9"/>
    <mergeCell ref="E12:F12"/>
    <mergeCell ref="E6:F6"/>
    <mergeCell ref="E7:F7"/>
    <mergeCell ref="E10:E11"/>
    <mergeCell ref="F10:F11"/>
  </mergeCells>
  <phoneticPr fontId="0" type="noConversion"/>
  <pageMargins left="0.74803149606299213" right="0.19685039370078741" top="0.43307086614173229" bottom="0.39370078740157483" header="0.23622047244094491" footer="0.23622047244094491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E122"/>
  <sheetViews>
    <sheetView view="pageBreakPreview" zoomScale="115" zoomScaleNormal="100" zoomScaleSheetLayoutView="115" workbookViewId="0">
      <selection activeCell="T6" sqref="T6"/>
    </sheetView>
  </sheetViews>
  <sheetFormatPr defaultColWidth="1" defaultRowHeight="12.75"/>
  <cols>
    <col min="1" max="52" width="1" style="138"/>
    <col min="53" max="53" width="2.83203125" style="138" customWidth="1"/>
    <col min="54" max="16384" width="1" style="138"/>
  </cols>
  <sheetData>
    <row r="1" spans="1:161" customFormat="1" ht="40.5" customHeight="1">
      <c r="A1" s="663" t="s">
        <v>405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  <c r="AU1" s="663"/>
      <c r="AV1" s="663"/>
      <c r="AW1" s="663"/>
      <c r="AX1" s="663"/>
      <c r="AY1" s="663"/>
      <c r="AZ1" s="663"/>
      <c r="BA1" s="663"/>
      <c r="BB1" s="663"/>
      <c r="BC1" s="663"/>
      <c r="BD1" s="663"/>
      <c r="BE1" s="663"/>
      <c r="BF1" s="663"/>
      <c r="BG1" s="663"/>
      <c r="BH1" s="663"/>
      <c r="BI1" s="663"/>
      <c r="BJ1" s="663"/>
      <c r="BK1" s="663"/>
      <c r="BL1" s="663"/>
      <c r="BM1" s="663"/>
      <c r="BN1" s="663"/>
      <c r="BO1" s="663"/>
      <c r="BP1" s="663"/>
      <c r="BQ1" s="663"/>
      <c r="BR1" s="663"/>
      <c r="BS1" s="663"/>
      <c r="BT1" s="663"/>
      <c r="BU1" s="663"/>
      <c r="BV1" s="663"/>
      <c r="BW1" s="663"/>
      <c r="BX1" s="663"/>
      <c r="BY1" s="663"/>
      <c r="BZ1" s="663"/>
      <c r="CA1" s="663"/>
      <c r="CB1" s="663"/>
      <c r="CC1" s="663"/>
      <c r="CD1" s="663"/>
      <c r="CE1" s="663"/>
      <c r="CF1" s="663"/>
      <c r="CG1" s="663"/>
      <c r="CH1" s="663"/>
      <c r="CI1" s="663"/>
      <c r="CJ1" s="663"/>
      <c r="CK1" s="663"/>
      <c r="CL1" s="663"/>
      <c r="CM1" s="663"/>
      <c r="CN1" s="663"/>
      <c r="CO1" s="663"/>
      <c r="CP1" s="663"/>
      <c r="CQ1" s="663"/>
      <c r="CR1" s="663"/>
      <c r="CS1" s="663"/>
      <c r="CT1" s="663"/>
      <c r="CU1" s="663"/>
      <c r="CV1" s="663"/>
      <c r="CW1" s="663"/>
      <c r="CX1" s="663"/>
      <c r="CY1" s="663"/>
      <c r="CZ1" s="663"/>
      <c r="DA1" s="663"/>
      <c r="DB1" s="663"/>
      <c r="DC1" s="663"/>
      <c r="DD1" s="663"/>
      <c r="DE1" s="663"/>
      <c r="DF1" s="663"/>
      <c r="DG1" s="663"/>
      <c r="DH1" s="663"/>
      <c r="DI1" s="663"/>
      <c r="DJ1" s="663"/>
      <c r="DK1" s="663"/>
      <c r="DL1" s="663"/>
      <c r="DM1" s="663"/>
      <c r="DN1" s="663"/>
      <c r="DO1" s="663"/>
      <c r="DP1" s="663"/>
      <c r="DQ1" s="663"/>
      <c r="DR1" s="663"/>
      <c r="DS1" s="663"/>
      <c r="DT1" s="663"/>
      <c r="DU1" s="663"/>
      <c r="DV1" s="663"/>
      <c r="DW1" s="663"/>
      <c r="DX1" s="663"/>
      <c r="DY1" s="663"/>
      <c r="DZ1" s="663"/>
      <c r="EA1" s="663"/>
      <c r="EB1" s="663"/>
      <c r="EC1" s="663"/>
      <c r="ED1" s="663"/>
      <c r="EE1" s="663"/>
      <c r="EF1" s="663"/>
      <c r="EG1" s="663"/>
      <c r="EH1" s="663"/>
      <c r="EI1" s="663"/>
      <c r="EJ1" s="663"/>
      <c r="EK1" s="663"/>
      <c r="EL1" s="663"/>
      <c r="EM1" s="663"/>
      <c r="EN1" s="663"/>
      <c r="EO1" s="663"/>
      <c r="EP1" s="663"/>
      <c r="EQ1" s="663"/>
      <c r="ER1" s="663"/>
      <c r="ES1" s="663"/>
      <c r="ET1" s="663"/>
      <c r="EU1" s="663"/>
      <c r="EV1" s="663"/>
      <c r="EW1" s="663"/>
      <c r="EX1" s="663"/>
      <c r="EY1" s="663"/>
      <c r="EZ1" s="663"/>
      <c r="FA1" s="663"/>
      <c r="FB1" s="663"/>
      <c r="FC1" s="663"/>
      <c r="FD1" s="663"/>
      <c r="FE1" s="663"/>
    </row>
    <row r="2" spans="1:161" customFormat="1" ht="14.2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</row>
    <row r="3" spans="1:161" s="189" customFormat="1" ht="12" customHeight="1">
      <c r="EB3" s="189" t="s">
        <v>172</v>
      </c>
    </row>
    <row r="4" spans="1:161" s="189" customFormat="1" ht="12" customHeight="1">
      <c r="EB4" s="189" t="s">
        <v>173</v>
      </c>
    </row>
    <row r="5" spans="1:161" s="189" customFormat="1" ht="12" customHeight="1">
      <c r="EB5" s="189" t="s">
        <v>174</v>
      </c>
    </row>
    <row r="6" spans="1:161" s="189" customFormat="1" ht="12" customHeight="1">
      <c r="EB6" s="189" t="s">
        <v>175</v>
      </c>
    </row>
    <row r="7" spans="1:161" s="190" customFormat="1" ht="12" customHeight="1">
      <c r="EB7" s="190" t="s">
        <v>354</v>
      </c>
    </row>
    <row r="8" spans="1:161" s="190" customFormat="1" ht="12" customHeight="1">
      <c r="EB8" s="190" t="s">
        <v>355</v>
      </c>
    </row>
    <row r="9" spans="1:161" s="191" customFormat="1" ht="12.75" customHeight="1"/>
    <row r="10" spans="1:161" s="141" customFormat="1" ht="15">
      <c r="A10" s="422" t="s">
        <v>176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139"/>
      <c r="CI10" s="139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</row>
    <row r="11" spans="1:161" s="141" customFormat="1" ht="14.1" customHeight="1" thickBot="1">
      <c r="Z11" s="142"/>
      <c r="AA11" s="142"/>
      <c r="AB11" s="142"/>
      <c r="AC11" s="142"/>
      <c r="AJ11" s="423" t="s">
        <v>177</v>
      </c>
      <c r="AK11" s="423"/>
      <c r="AL11" s="423"/>
      <c r="AM11" s="423"/>
      <c r="AN11" s="423"/>
      <c r="AO11" s="423"/>
      <c r="AP11" s="423"/>
      <c r="AQ11" s="424" t="s">
        <v>383</v>
      </c>
      <c r="AR11" s="424"/>
      <c r="AS11" s="424"/>
      <c r="AT11" s="424"/>
      <c r="AU11" s="142"/>
      <c r="AV11" s="142" t="s">
        <v>178</v>
      </c>
      <c r="AW11" s="142"/>
      <c r="AX11" s="140"/>
      <c r="CH11" s="425" t="s">
        <v>74</v>
      </c>
      <c r="CI11" s="425"/>
      <c r="CJ11" s="425"/>
      <c r="CK11" s="425"/>
      <c r="CL11" s="425"/>
      <c r="CM11" s="425"/>
      <c r="CN11" s="425"/>
      <c r="CO11" s="425"/>
      <c r="CP11" s="425"/>
      <c r="CQ11" s="425"/>
      <c r="CR11" s="425"/>
      <c r="CS11" s="425"/>
      <c r="CT11" s="425"/>
      <c r="CU11" s="425"/>
      <c r="CV11" s="425"/>
      <c r="CW11" s="425"/>
      <c r="CX11" s="425"/>
      <c r="CY11" s="425"/>
      <c r="CZ11" s="425"/>
      <c r="DA11" s="425"/>
    </row>
    <row r="12" spans="1:161" s="141" customFormat="1" ht="14.1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F12" s="144" t="s">
        <v>72</v>
      </c>
      <c r="CH12" s="416" t="s">
        <v>179</v>
      </c>
      <c r="CI12" s="417"/>
      <c r="CJ12" s="417"/>
      <c r="CK12" s="417"/>
      <c r="CL12" s="417"/>
      <c r="CM12" s="417"/>
      <c r="CN12" s="417"/>
      <c r="CO12" s="417"/>
      <c r="CP12" s="417"/>
      <c r="CQ12" s="417"/>
      <c r="CR12" s="417"/>
      <c r="CS12" s="417"/>
      <c r="CT12" s="417"/>
      <c r="CU12" s="417"/>
      <c r="CV12" s="417"/>
      <c r="CW12" s="417"/>
      <c r="CX12" s="417"/>
      <c r="CY12" s="417"/>
      <c r="CZ12" s="417"/>
      <c r="DA12" s="418"/>
    </row>
    <row r="13" spans="1:161" s="141" customFormat="1" ht="14.1" customHeight="1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F13" s="144" t="s">
        <v>157</v>
      </c>
      <c r="CH13" s="419" t="s">
        <v>394</v>
      </c>
      <c r="CI13" s="420"/>
      <c r="CJ13" s="420"/>
      <c r="CK13" s="420"/>
      <c r="CL13" s="420"/>
      <c r="CM13" s="420"/>
      <c r="CN13" s="420" t="s">
        <v>364</v>
      </c>
      <c r="CO13" s="420"/>
      <c r="CP13" s="420"/>
      <c r="CQ13" s="420"/>
      <c r="CR13" s="420"/>
      <c r="CS13" s="420"/>
      <c r="CT13" s="420"/>
      <c r="CU13" s="420"/>
      <c r="CV13" s="420" t="s">
        <v>397</v>
      </c>
      <c r="CW13" s="420"/>
      <c r="CX13" s="420"/>
      <c r="CY13" s="420"/>
      <c r="CZ13" s="420"/>
      <c r="DA13" s="421"/>
    </row>
    <row r="14" spans="1:161" s="141" customFormat="1" ht="24" customHeight="1">
      <c r="A14" s="143" t="s">
        <v>180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429" t="s">
        <v>356</v>
      </c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29"/>
      <c r="BH14" s="429"/>
      <c r="BI14" s="429"/>
      <c r="BJ14" s="429"/>
      <c r="BK14" s="429"/>
      <c r="BL14" s="429"/>
      <c r="BM14" s="429"/>
      <c r="BN14" s="429"/>
      <c r="BO14" s="429"/>
      <c r="BP14" s="429"/>
      <c r="BQ14" s="429"/>
      <c r="BR14" s="429"/>
      <c r="BS14" s="429"/>
      <c r="BT14" s="429"/>
      <c r="BU14" s="429"/>
      <c r="BX14" s="143"/>
      <c r="BY14" s="143"/>
      <c r="BZ14" s="143"/>
      <c r="CA14" s="143"/>
      <c r="CB14" s="143"/>
      <c r="CC14" s="143"/>
      <c r="CD14" s="143"/>
      <c r="CF14" s="144" t="s">
        <v>1</v>
      </c>
      <c r="CH14" s="419" t="s">
        <v>365</v>
      </c>
      <c r="CI14" s="420"/>
      <c r="CJ14" s="420"/>
      <c r="CK14" s="420"/>
      <c r="CL14" s="420"/>
      <c r="CM14" s="420"/>
      <c r="CN14" s="420"/>
      <c r="CO14" s="420"/>
      <c r="CP14" s="420"/>
      <c r="CQ14" s="420"/>
      <c r="CR14" s="420"/>
      <c r="CS14" s="420"/>
      <c r="CT14" s="420"/>
      <c r="CU14" s="420"/>
      <c r="CV14" s="420"/>
      <c r="CW14" s="420"/>
      <c r="CX14" s="420"/>
      <c r="CY14" s="420"/>
      <c r="CZ14" s="420"/>
      <c r="DA14" s="421"/>
    </row>
    <row r="15" spans="1:161" s="141" customFormat="1" ht="14.1" customHeight="1">
      <c r="A15" s="143" t="s">
        <v>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F15" s="144" t="s">
        <v>3</v>
      </c>
      <c r="CH15" s="430" t="s">
        <v>366</v>
      </c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2"/>
    </row>
    <row r="16" spans="1:161" s="141" customFormat="1" ht="24.75" customHeight="1">
      <c r="A16" s="433" t="s">
        <v>181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4" t="s">
        <v>376</v>
      </c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143"/>
      <c r="BW16" s="143"/>
      <c r="BX16" s="143"/>
      <c r="BY16" s="143"/>
      <c r="BZ16" s="143"/>
      <c r="CA16" s="143"/>
      <c r="CB16" s="143"/>
      <c r="CC16" s="143"/>
      <c r="CD16" s="143"/>
      <c r="CF16" s="144" t="s">
        <v>4</v>
      </c>
      <c r="CH16" s="435" t="s">
        <v>377</v>
      </c>
      <c r="CI16" s="436"/>
      <c r="CJ16" s="436"/>
      <c r="CK16" s="436"/>
      <c r="CL16" s="436"/>
      <c r="CM16" s="436"/>
      <c r="CN16" s="436"/>
      <c r="CO16" s="436"/>
      <c r="CP16" s="436"/>
      <c r="CQ16" s="436"/>
      <c r="CR16" s="436"/>
      <c r="CS16" s="436"/>
      <c r="CT16" s="436"/>
      <c r="CU16" s="436"/>
      <c r="CV16" s="436"/>
      <c r="CW16" s="436"/>
      <c r="CX16" s="436"/>
      <c r="CY16" s="436"/>
      <c r="CZ16" s="436"/>
      <c r="DA16" s="437"/>
    </row>
    <row r="17" spans="1:161" s="141" customFormat="1" ht="14.1" customHeight="1">
      <c r="A17" s="438" t="s">
        <v>182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8"/>
      <c r="AW17" s="438"/>
      <c r="AX17" s="438"/>
      <c r="AY17" s="438"/>
      <c r="AZ17" s="438"/>
      <c r="BA17" s="438"/>
      <c r="BB17" s="439"/>
      <c r="BC17" s="439"/>
      <c r="BD17" s="439"/>
      <c r="BE17" s="439"/>
      <c r="BF17" s="439"/>
      <c r="BG17" s="439"/>
      <c r="BH17" s="439"/>
      <c r="BI17" s="439"/>
      <c r="BJ17" s="439"/>
      <c r="BK17" s="439"/>
      <c r="BL17" s="439"/>
      <c r="BM17" s="439"/>
      <c r="BN17" s="439"/>
      <c r="BO17" s="439"/>
      <c r="BP17" s="439"/>
      <c r="BQ17" s="439"/>
      <c r="BR17" s="439"/>
      <c r="BS17" s="439"/>
      <c r="BT17" s="439"/>
      <c r="BU17" s="439"/>
      <c r="BV17" s="439"/>
      <c r="BW17" s="439"/>
      <c r="BX17" s="439"/>
      <c r="BY17" s="439"/>
      <c r="BZ17" s="439"/>
      <c r="CA17" s="439"/>
      <c r="CB17" s="439"/>
      <c r="CC17" s="439"/>
      <c r="CD17" s="439"/>
      <c r="CF17" s="143"/>
      <c r="CH17" s="419" t="s">
        <v>367</v>
      </c>
      <c r="CI17" s="420"/>
      <c r="CJ17" s="420"/>
      <c r="CK17" s="420"/>
      <c r="CL17" s="420"/>
      <c r="CM17" s="420"/>
      <c r="CN17" s="420"/>
      <c r="CO17" s="420"/>
      <c r="CP17" s="420"/>
      <c r="CQ17" s="420"/>
      <c r="CR17" s="420" t="s">
        <v>368</v>
      </c>
      <c r="CS17" s="420"/>
      <c r="CT17" s="420"/>
      <c r="CU17" s="420"/>
      <c r="CV17" s="420"/>
      <c r="CW17" s="420"/>
      <c r="CX17" s="420"/>
      <c r="CY17" s="420"/>
      <c r="CZ17" s="420"/>
      <c r="DA17" s="421"/>
    </row>
    <row r="18" spans="1:161" s="141" customFormat="1" ht="14.1" customHeight="1">
      <c r="A18" s="439" t="s">
        <v>357</v>
      </c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  <c r="BN18" s="439"/>
      <c r="BO18" s="439"/>
      <c r="BP18" s="192"/>
      <c r="BQ18" s="192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F18" s="144" t="s">
        <v>6</v>
      </c>
      <c r="CH18" s="419"/>
      <c r="CI18" s="420"/>
      <c r="CJ18" s="420"/>
      <c r="CK18" s="420"/>
      <c r="CL18" s="420"/>
      <c r="CM18" s="420"/>
      <c r="CN18" s="420"/>
      <c r="CO18" s="420"/>
      <c r="CP18" s="420"/>
      <c r="CQ18" s="420"/>
      <c r="CR18" s="420"/>
      <c r="CS18" s="420"/>
      <c r="CT18" s="420"/>
      <c r="CU18" s="420"/>
      <c r="CV18" s="420"/>
      <c r="CW18" s="420"/>
      <c r="CX18" s="420"/>
      <c r="CY18" s="420"/>
      <c r="CZ18" s="420"/>
      <c r="DA18" s="421"/>
    </row>
    <row r="19" spans="1:161" s="141" customFormat="1" ht="14.1" customHeight="1" thickBot="1">
      <c r="A19" s="147" t="s">
        <v>369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F19" s="144" t="s">
        <v>7</v>
      </c>
      <c r="CH19" s="426" t="s">
        <v>370</v>
      </c>
      <c r="CI19" s="427"/>
      <c r="CJ19" s="427"/>
      <c r="CK19" s="427"/>
      <c r="CL19" s="427"/>
      <c r="CM19" s="427"/>
      <c r="CN19" s="427"/>
      <c r="CO19" s="427"/>
      <c r="CP19" s="427"/>
      <c r="CQ19" s="427"/>
      <c r="CR19" s="427"/>
      <c r="CS19" s="427"/>
      <c r="CT19" s="427"/>
      <c r="CU19" s="427"/>
      <c r="CV19" s="427"/>
      <c r="CW19" s="427"/>
      <c r="CX19" s="427"/>
      <c r="CY19" s="427"/>
      <c r="CZ19" s="427"/>
      <c r="DA19" s="428"/>
    </row>
    <row r="20" spans="1:161" s="141" customFormat="1" ht="14.1" customHeight="1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Z20" s="147"/>
      <c r="AA20" s="147"/>
      <c r="AB20" s="147"/>
      <c r="AC20" s="147"/>
      <c r="AD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J20" s="144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</row>
    <row r="21" spans="1:161" s="141" customFormat="1" ht="14.1" customHeight="1">
      <c r="A21" s="440" t="s">
        <v>183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0"/>
      <c r="BD21" s="440"/>
      <c r="BE21" s="440"/>
      <c r="BF21" s="440"/>
      <c r="BG21" s="440"/>
      <c r="BH21" s="440"/>
      <c r="BI21" s="440"/>
      <c r="BJ21" s="440"/>
      <c r="BK21" s="440"/>
      <c r="BL21" s="440"/>
      <c r="BM21" s="440"/>
      <c r="BN21" s="440"/>
      <c r="BO21" s="440"/>
      <c r="BP21" s="440"/>
      <c r="BQ21" s="440"/>
      <c r="BR21" s="440"/>
      <c r="BS21" s="440"/>
      <c r="BT21" s="440"/>
      <c r="BU21" s="440"/>
      <c r="BV21" s="440"/>
      <c r="BW21" s="440"/>
      <c r="BX21" s="440"/>
      <c r="BY21" s="440"/>
      <c r="BZ21" s="440"/>
      <c r="CA21" s="440"/>
      <c r="CB21" s="440"/>
      <c r="CC21" s="440"/>
      <c r="CD21" s="440"/>
      <c r="CE21" s="440"/>
      <c r="CF21" s="440"/>
      <c r="CG21" s="440"/>
      <c r="CH21" s="440"/>
      <c r="CI21" s="440"/>
      <c r="CJ21" s="440"/>
      <c r="CK21" s="440"/>
      <c r="CL21" s="440"/>
      <c r="CM21" s="440"/>
      <c r="CN21" s="440"/>
      <c r="CO21" s="440"/>
      <c r="CP21" s="440"/>
      <c r="CQ21" s="440"/>
      <c r="CR21" s="440"/>
      <c r="CS21" s="440"/>
      <c r="CT21" s="440"/>
      <c r="CU21" s="440"/>
      <c r="CV21" s="440"/>
      <c r="CW21" s="440"/>
      <c r="CX21" s="440"/>
      <c r="CY21" s="440"/>
      <c r="CZ21" s="440"/>
      <c r="DA21" s="440"/>
      <c r="DB21" s="440"/>
      <c r="DC21" s="440"/>
      <c r="DD21" s="440"/>
      <c r="DE21" s="440"/>
      <c r="DF21" s="440"/>
      <c r="DG21" s="440"/>
      <c r="DH21" s="440"/>
      <c r="DI21" s="440"/>
      <c r="DJ21" s="440"/>
      <c r="DK21" s="440"/>
      <c r="DL21" s="440"/>
      <c r="DM21" s="440"/>
      <c r="DN21" s="440"/>
      <c r="DO21" s="440"/>
      <c r="DP21" s="440"/>
      <c r="DQ21" s="440"/>
      <c r="DR21" s="440"/>
      <c r="DS21" s="440"/>
      <c r="DT21" s="440"/>
      <c r="DU21" s="440"/>
      <c r="DV21" s="440"/>
      <c r="DW21" s="440"/>
      <c r="DX21" s="440"/>
      <c r="DY21" s="440"/>
      <c r="DZ21" s="440"/>
      <c r="EA21" s="440"/>
      <c r="EB21" s="440"/>
      <c r="EC21" s="440"/>
      <c r="ED21" s="440"/>
      <c r="EE21" s="440"/>
      <c r="EF21" s="440"/>
      <c r="EG21" s="440"/>
      <c r="EH21" s="440"/>
      <c r="EI21" s="440"/>
      <c r="EJ21" s="440"/>
      <c r="EK21" s="440"/>
      <c r="EL21" s="440"/>
      <c r="EM21" s="440"/>
      <c r="EN21" s="440"/>
      <c r="EO21" s="440"/>
      <c r="EP21" s="440"/>
      <c r="EQ21" s="440"/>
      <c r="ER21" s="440"/>
      <c r="ES21" s="440"/>
      <c r="ET21" s="440"/>
      <c r="EU21" s="440"/>
      <c r="EV21" s="440"/>
      <c r="EW21" s="440"/>
      <c r="EX21" s="440"/>
      <c r="EY21" s="440"/>
      <c r="EZ21" s="440"/>
      <c r="FA21" s="440"/>
      <c r="FB21" s="440"/>
      <c r="FC21" s="440"/>
      <c r="FD21" s="440"/>
      <c r="FE21" s="440"/>
    </row>
    <row r="22" spans="1:161" s="136" customFormat="1" ht="11.25">
      <c r="A22" s="441" t="s">
        <v>146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7" t="s">
        <v>184</v>
      </c>
      <c r="AR22" s="448"/>
      <c r="AS22" s="448"/>
      <c r="AT22" s="448"/>
      <c r="AU22" s="448"/>
      <c r="AV22" s="448"/>
      <c r="AW22" s="449"/>
      <c r="AX22" s="456" t="s">
        <v>185</v>
      </c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6"/>
      <c r="BN22" s="456"/>
      <c r="BO22" s="456"/>
      <c r="BP22" s="456"/>
      <c r="BQ22" s="458" t="s">
        <v>186</v>
      </c>
      <c r="BR22" s="456"/>
      <c r="BS22" s="456"/>
      <c r="BT22" s="456"/>
      <c r="BU22" s="456"/>
      <c r="BV22" s="456"/>
      <c r="BW22" s="456"/>
      <c r="BX22" s="456"/>
      <c r="BY22" s="456"/>
      <c r="BZ22" s="456"/>
      <c r="CA22" s="456"/>
      <c r="CB22" s="456"/>
      <c r="CC22" s="456"/>
      <c r="CD22" s="456"/>
      <c r="CE22" s="456"/>
      <c r="CF22" s="456"/>
      <c r="CG22" s="456"/>
      <c r="CH22" s="456"/>
      <c r="CI22" s="456"/>
      <c r="CJ22" s="458" t="s">
        <v>187</v>
      </c>
      <c r="CK22" s="458"/>
      <c r="CL22" s="458"/>
      <c r="CM22" s="458"/>
      <c r="CN22" s="458"/>
      <c r="CO22" s="458"/>
      <c r="CP22" s="458"/>
      <c r="CQ22" s="458"/>
      <c r="CR22" s="458"/>
      <c r="CS22" s="458"/>
      <c r="CT22" s="458"/>
      <c r="CU22" s="458"/>
      <c r="CV22" s="458"/>
      <c r="CW22" s="458"/>
      <c r="CX22" s="458"/>
      <c r="CY22" s="458"/>
      <c r="CZ22" s="458"/>
      <c r="DA22" s="458"/>
      <c r="DB22" s="458" t="s">
        <v>188</v>
      </c>
      <c r="DC22" s="458"/>
      <c r="DD22" s="458"/>
      <c r="DE22" s="458"/>
      <c r="DF22" s="458"/>
      <c r="DG22" s="458"/>
      <c r="DH22" s="458"/>
      <c r="DI22" s="458"/>
      <c r="DJ22" s="458"/>
      <c r="DK22" s="458"/>
      <c r="DL22" s="458"/>
      <c r="DM22" s="458"/>
      <c r="DN22" s="458"/>
      <c r="DO22" s="458"/>
      <c r="DP22" s="458"/>
      <c r="DQ22" s="458"/>
      <c r="DR22" s="458"/>
      <c r="DS22" s="458"/>
      <c r="DT22" s="460" t="s">
        <v>47</v>
      </c>
      <c r="DU22" s="461"/>
      <c r="DV22" s="461"/>
      <c r="DW22" s="461"/>
      <c r="DX22" s="461"/>
      <c r="DY22" s="461"/>
      <c r="DZ22" s="461"/>
      <c r="EA22" s="461"/>
      <c r="EB22" s="461"/>
      <c r="EC22" s="461"/>
      <c r="ED22" s="461"/>
      <c r="EE22" s="461"/>
      <c r="EF22" s="461"/>
      <c r="EG22" s="461"/>
      <c r="EH22" s="461"/>
      <c r="EI22" s="461"/>
      <c r="EJ22" s="461"/>
      <c r="EK22" s="461"/>
      <c r="EL22" s="462"/>
      <c r="EM22" s="456" t="s">
        <v>189</v>
      </c>
      <c r="EN22" s="456"/>
      <c r="EO22" s="456"/>
      <c r="EP22" s="456"/>
      <c r="EQ22" s="456"/>
      <c r="ER22" s="456"/>
      <c r="ES22" s="456"/>
      <c r="ET22" s="456"/>
      <c r="EU22" s="456"/>
      <c r="EV22" s="456"/>
      <c r="EW22" s="456"/>
      <c r="EX22" s="456"/>
      <c r="EY22" s="456"/>
      <c r="EZ22" s="456"/>
      <c r="FA22" s="456"/>
      <c r="FB22" s="456"/>
      <c r="FC22" s="456"/>
      <c r="FD22" s="456"/>
      <c r="FE22" s="456"/>
    </row>
    <row r="23" spans="1:161" s="136" customFormat="1" ht="11.25">
      <c r="A23" s="443"/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  <c r="AL23" s="444"/>
      <c r="AM23" s="444"/>
      <c r="AN23" s="444"/>
      <c r="AO23" s="444"/>
      <c r="AP23" s="444"/>
      <c r="AQ23" s="450"/>
      <c r="AR23" s="451"/>
      <c r="AS23" s="451"/>
      <c r="AT23" s="451"/>
      <c r="AU23" s="451"/>
      <c r="AV23" s="451"/>
      <c r="AW23" s="452"/>
      <c r="AX23" s="456"/>
      <c r="AY23" s="456"/>
      <c r="AZ23" s="456"/>
      <c r="BA23" s="456"/>
      <c r="BB23" s="456"/>
      <c r="BC23" s="456"/>
      <c r="BD23" s="456"/>
      <c r="BE23" s="456"/>
      <c r="BF23" s="456"/>
      <c r="BG23" s="456"/>
      <c r="BH23" s="456"/>
      <c r="BI23" s="456"/>
      <c r="BJ23" s="456"/>
      <c r="BK23" s="456"/>
      <c r="BL23" s="456"/>
      <c r="BM23" s="456"/>
      <c r="BN23" s="456"/>
      <c r="BO23" s="456"/>
      <c r="BP23" s="456"/>
      <c r="BQ23" s="456"/>
      <c r="BR23" s="456"/>
      <c r="BS23" s="456"/>
      <c r="BT23" s="456"/>
      <c r="BU23" s="456"/>
      <c r="BV23" s="456"/>
      <c r="BW23" s="456"/>
      <c r="BX23" s="456"/>
      <c r="BY23" s="456"/>
      <c r="BZ23" s="456"/>
      <c r="CA23" s="456"/>
      <c r="CB23" s="456"/>
      <c r="CC23" s="456"/>
      <c r="CD23" s="456"/>
      <c r="CE23" s="456"/>
      <c r="CF23" s="456"/>
      <c r="CG23" s="456"/>
      <c r="CH23" s="456"/>
      <c r="CI23" s="456"/>
      <c r="CJ23" s="458"/>
      <c r="CK23" s="458"/>
      <c r="CL23" s="458"/>
      <c r="CM23" s="458"/>
      <c r="CN23" s="458"/>
      <c r="CO23" s="458"/>
      <c r="CP23" s="458"/>
      <c r="CQ23" s="458"/>
      <c r="CR23" s="458"/>
      <c r="CS23" s="458"/>
      <c r="CT23" s="458"/>
      <c r="CU23" s="458"/>
      <c r="CV23" s="458"/>
      <c r="CW23" s="458"/>
      <c r="CX23" s="458"/>
      <c r="CY23" s="458"/>
      <c r="CZ23" s="458"/>
      <c r="DA23" s="458"/>
      <c r="DB23" s="458"/>
      <c r="DC23" s="458"/>
      <c r="DD23" s="458"/>
      <c r="DE23" s="458"/>
      <c r="DF23" s="458"/>
      <c r="DG23" s="458"/>
      <c r="DH23" s="458"/>
      <c r="DI23" s="458"/>
      <c r="DJ23" s="458"/>
      <c r="DK23" s="458"/>
      <c r="DL23" s="458"/>
      <c r="DM23" s="458"/>
      <c r="DN23" s="458"/>
      <c r="DO23" s="458"/>
      <c r="DP23" s="458"/>
      <c r="DQ23" s="458"/>
      <c r="DR23" s="458"/>
      <c r="DS23" s="458"/>
      <c r="DT23" s="463"/>
      <c r="DU23" s="464"/>
      <c r="DV23" s="464"/>
      <c r="DW23" s="464"/>
      <c r="DX23" s="464"/>
      <c r="DY23" s="464"/>
      <c r="DZ23" s="464"/>
      <c r="EA23" s="464"/>
      <c r="EB23" s="464"/>
      <c r="EC23" s="464"/>
      <c r="ED23" s="464"/>
      <c r="EE23" s="464"/>
      <c r="EF23" s="464"/>
      <c r="EG23" s="464"/>
      <c r="EH23" s="464"/>
      <c r="EI23" s="464"/>
      <c r="EJ23" s="464"/>
      <c r="EK23" s="464"/>
      <c r="EL23" s="465"/>
      <c r="EM23" s="456"/>
      <c r="EN23" s="456"/>
      <c r="EO23" s="456"/>
      <c r="EP23" s="456"/>
      <c r="EQ23" s="456"/>
      <c r="ER23" s="456"/>
      <c r="ES23" s="456"/>
      <c r="ET23" s="456"/>
      <c r="EU23" s="456"/>
      <c r="EV23" s="456"/>
      <c r="EW23" s="456"/>
      <c r="EX23" s="456"/>
      <c r="EY23" s="456"/>
      <c r="EZ23" s="456"/>
      <c r="FA23" s="456"/>
      <c r="FB23" s="456"/>
      <c r="FC23" s="456"/>
      <c r="FD23" s="456"/>
      <c r="FE23" s="456"/>
    </row>
    <row r="24" spans="1:161" s="136" customFormat="1" ht="12" thickBot="1">
      <c r="A24" s="445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  <c r="AL24" s="446"/>
      <c r="AM24" s="446"/>
      <c r="AN24" s="446"/>
      <c r="AO24" s="446"/>
      <c r="AP24" s="446"/>
      <c r="AQ24" s="453"/>
      <c r="AR24" s="454"/>
      <c r="AS24" s="454"/>
      <c r="AT24" s="454"/>
      <c r="AU24" s="454"/>
      <c r="AV24" s="454"/>
      <c r="AW24" s="455"/>
      <c r="AX24" s="457"/>
      <c r="AY24" s="457"/>
      <c r="AZ24" s="457"/>
      <c r="BA24" s="457"/>
      <c r="BB24" s="457"/>
      <c r="BC24" s="457"/>
      <c r="BD24" s="457"/>
      <c r="BE24" s="457"/>
      <c r="BF24" s="457"/>
      <c r="BG24" s="457"/>
      <c r="BH24" s="457"/>
      <c r="BI24" s="457"/>
      <c r="BJ24" s="457"/>
      <c r="BK24" s="457"/>
      <c r="BL24" s="457"/>
      <c r="BM24" s="457"/>
      <c r="BN24" s="457"/>
      <c r="BO24" s="457"/>
      <c r="BP24" s="457"/>
      <c r="BQ24" s="457"/>
      <c r="BR24" s="457"/>
      <c r="BS24" s="457"/>
      <c r="BT24" s="457"/>
      <c r="BU24" s="457"/>
      <c r="BV24" s="457"/>
      <c r="BW24" s="457"/>
      <c r="BX24" s="457"/>
      <c r="BY24" s="457"/>
      <c r="BZ24" s="457"/>
      <c r="CA24" s="457"/>
      <c r="CB24" s="457"/>
      <c r="CC24" s="457"/>
      <c r="CD24" s="457"/>
      <c r="CE24" s="457"/>
      <c r="CF24" s="457"/>
      <c r="CG24" s="457"/>
      <c r="CH24" s="457"/>
      <c r="CI24" s="457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63"/>
      <c r="DU24" s="464"/>
      <c r="DV24" s="464"/>
      <c r="DW24" s="464"/>
      <c r="DX24" s="464"/>
      <c r="DY24" s="464"/>
      <c r="DZ24" s="464"/>
      <c r="EA24" s="464"/>
      <c r="EB24" s="464"/>
      <c r="EC24" s="464"/>
      <c r="ED24" s="464"/>
      <c r="EE24" s="464"/>
      <c r="EF24" s="464"/>
      <c r="EG24" s="464"/>
      <c r="EH24" s="464"/>
      <c r="EI24" s="464"/>
      <c r="EJ24" s="464"/>
      <c r="EK24" s="464"/>
      <c r="EL24" s="465"/>
      <c r="EM24" s="457"/>
      <c r="EN24" s="457"/>
      <c r="EO24" s="457"/>
      <c r="EP24" s="457"/>
      <c r="EQ24" s="457"/>
      <c r="ER24" s="457"/>
      <c r="ES24" s="457"/>
      <c r="ET24" s="457"/>
      <c r="EU24" s="457"/>
      <c r="EV24" s="457"/>
      <c r="EW24" s="457"/>
      <c r="EX24" s="457"/>
      <c r="EY24" s="457"/>
      <c r="EZ24" s="457"/>
      <c r="FA24" s="457"/>
      <c r="FB24" s="457"/>
      <c r="FC24" s="457"/>
      <c r="FD24" s="457"/>
      <c r="FE24" s="457"/>
    </row>
    <row r="25" spans="1:161" s="136" customFormat="1" ht="12.75" customHeight="1">
      <c r="A25" s="193"/>
      <c r="B25" s="492" t="s">
        <v>190</v>
      </c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2"/>
      <c r="AE25" s="492"/>
      <c r="AF25" s="492"/>
      <c r="AG25" s="493" t="s">
        <v>364</v>
      </c>
      <c r="AH25" s="493"/>
      <c r="AI25" s="493"/>
      <c r="AJ25" s="195" t="s">
        <v>191</v>
      </c>
      <c r="AM25" s="195"/>
      <c r="AN25" s="195"/>
      <c r="AO25" s="195"/>
      <c r="AP25" s="194"/>
      <c r="AQ25" s="494" t="s">
        <v>192</v>
      </c>
      <c r="AR25" s="495"/>
      <c r="AS25" s="495"/>
      <c r="AT25" s="495"/>
      <c r="AU25" s="495"/>
      <c r="AV25" s="495"/>
      <c r="AW25" s="496"/>
      <c r="AX25" s="497">
        <v>30000</v>
      </c>
      <c r="AY25" s="467"/>
      <c r="AZ25" s="467"/>
      <c r="BA25" s="467"/>
      <c r="BB25" s="467"/>
      <c r="BC25" s="467"/>
      <c r="BD25" s="467"/>
      <c r="BE25" s="467"/>
      <c r="BF25" s="467"/>
      <c r="BG25" s="467"/>
      <c r="BH25" s="467"/>
      <c r="BI25" s="467"/>
      <c r="BJ25" s="467"/>
      <c r="BK25" s="467"/>
      <c r="BL25" s="467"/>
      <c r="BM25" s="467"/>
      <c r="BN25" s="467"/>
      <c r="BO25" s="467"/>
      <c r="BP25" s="467"/>
      <c r="BQ25" s="479" t="s">
        <v>193</v>
      </c>
      <c r="BR25" s="480"/>
      <c r="BS25" s="467"/>
      <c r="BT25" s="467"/>
      <c r="BU25" s="467"/>
      <c r="BV25" s="467"/>
      <c r="BW25" s="467"/>
      <c r="BX25" s="467"/>
      <c r="BY25" s="467"/>
      <c r="BZ25" s="467"/>
      <c r="CA25" s="467"/>
      <c r="CB25" s="467"/>
      <c r="CC25" s="467"/>
      <c r="CD25" s="467"/>
      <c r="CE25" s="467"/>
      <c r="CF25" s="467"/>
      <c r="CG25" s="467"/>
      <c r="CH25" s="481" t="s">
        <v>194</v>
      </c>
      <c r="CI25" s="482"/>
      <c r="CJ25" s="467"/>
      <c r="CK25" s="467"/>
      <c r="CL25" s="467"/>
      <c r="CM25" s="467"/>
      <c r="CN25" s="467"/>
      <c r="CO25" s="467"/>
      <c r="CP25" s="467"/>
      <c r="CQ25" s="467"/>
      <c r="CR25" s="467"/>
      <c r="CS25" s="467"/>
      <c r="CT25" s="467"/>
      <c r="CU25" s="467"/>
      <c r="CV25" s="467"/>
      <c r="CW25" s="467"/>
      <c r="CX25" s="467"/>
      <c r="CY25" s="467"/>
      <c r="CZ25" s="467"/>
      <c r="DA25" s="468"/>
      <c r="DB25" s="466">
        <v>4500</v>
      </c>
      <c r="DC25" s="467"/>
      <c r="DD25" s="467"/>
      <c r="DE25" s="467"/>
      <c r="DF25" s="467"/>
      <c r="DG25" s="467"/>
      <c r="DH25" s="467"/>
      <c r="DI25" s="467"/>
      <c r="DJ25" s="467"/>
      <c r="DK25" s="467"/>
      <c r="DL25" s="467"/>
      <c r="DM25" s="467"/>
      <c r="DN25" s="467"/>
      <c r="DO25" s="467"/>
      <c r="DP25" s="467"/>
      <c r="DQ25" s="467"/>
      <c r="DR25" s="467"/>
      <c r="DS25" s="468"/>
      <c r="DT25" s="466">
        <v>100985.58619999999</v>
      </c>
      <c r="DU25" s="467"/>
      <c r="DV25" s="467"/>
      <c r="DW25" s="467"/>
      <c r="DX25" s="467"/>
      <c r="DY25" s="467"/>
      <c r="DZ25" s="467"/>
      <c r="EA25" s="467"/>
      <c r="EB25" s="467"/>
      <c r="EC25" s="467"/>
      <c r="ED25" s="467"/>
      <c r="EE25" s="467"/>
      <c r="EF25" s="467"/>
      <c r="EG25" s="467"/>
      <c r="EH25" s="467"/>
      <c r="EI25" s="467"/>
      <c r="EJ25" s="467"/>
      <c r="EK25" s="467"/>
      <c r="EL25" s="468"/>
      <c r="EM25" s="466">
        <f>AX25-BS25+CJ25+DB25+DT25</f>
        <v>135485.58619999999</v>
      </c>
      <c r="EN25" s="467"/>
      <c r="EO25" s="467"/>
      <c r="EP25" s="467"/>
      <c r="EQ25" s="467"/>
      <c r="ER25" s="467"/>
      <c r="ES25" s="467"/>
      <c r="ET25" s="467"/>
      <c r="EU25" s="467"/>
      <c r="EV25" s="467"/>
      <c r="EW25" s="467"/>
      <c r="EX25" s="467"/>
      <c r="EY25" s="467"/>
      <c r="EZ25" s="467"/>
      <c r="FA25" s="467"/>
      <c r="FB25" s="467"/>
      <c r="FC25" s="467"/>
      <c r="FD25" s="467"/>
      <c r="FE25" s="472"/>
    </row>
    <row r="26" spans="1:161" s="136" customFormat="1" ht="3" customHeight="1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8"/>
      <c r="Z26" s="199"/>
      <c r="AA26" s="199"/>
      <c r="AB26" s="199"/>
      <c r="AC26" s="198"/>
      <c r="AD26" s="198"/>
      <c r="AE26" s="198"/>
      <c r="AF26" s="198"/>
      <c r="AG26" s="198"/>
      <c r="AH26" s="198"/>
      <c r="AI26" s="197"/>
      <c r="AJ26" s="200"/>
      <c r="AK26" s="200"/>
      <c r="AL26" s="200"/>
      <c r="AM26" s="198"/>
      <c r="AN26" s="198"/>
      <c r="AO26" s="198"/>
      <c r="AP26" s="197"/>
      <c r="AQ26" s="476"/>
      <c r="AR26" s="477"/>
      <c r="AS26" s="477"/>
      <c r="AT26" s="477"/>
      <c r="AU26" s="477"/>
      <c r="AV26" s="477"/>
      <c r="AW26" s="478"/>
      <c r="AX26" s="498"/>
      <c r="AY26" s="470"/>
      <c r="AZ26" s="470"/>
      <c r="BA26" s="470"/>
      <c r="BB26" s="470"/>
      <c r="BC26" s="470"/>
      <c r="BD26" s="470"/>
      <c r="BE26" s="470"/>
      <c r="BF26" s="470"/>
      <c r="BG26" s="470"/>
      <c r="BH26" s="470"/>
      <c r="BI26" s="470"/>
      <c r="BJ26" s="470"/>
      <c r="BK26" s="470"/>
      <c r="BL26" s="470"/>
      <c r="BM26" s="470"/>
      <c r="BN26" s="470"/>
      <c r="BO26" s="470"/>
      <c r="BP26" s="470"/>
      <c r="BQ26" s="231"/>
      <c r="BR26" s="232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4"/>
      <c r="CI26" s="235"/>
      <c r="CJ26" s="470"/>
      <c r="CK26" s="470"/>
      <c r="CL26" s="470"/>
      <c r="CM26" s="470"/>
      <c r="CN26" s="470"/>
      <c r="CO26" s="470"/>
      <c r="CP26" s="470"/>
      <c r="CQ26" s="470"/>
      <c r="CR26" s="470"/>
      <c r="CS26" s="470"/>
      <c r="CT26" s="470"/>
      <c r="CU26" s="470"/>
      <c r="CV26" s="470"/>
      <c r="CW26" s="470"/>
      <c r="CX26" s="470"/>
      <c r="CY26" s="470"/>
      <c r="CZ26" s="470"/>
      <c r="DA26" s="471"/>
      <c r="DB26" s="469"/>
      <c r="DC26" s="470"/>
      <c r="DD26" s="470"/>
      <c r="DE26" s="470"/>
      <c r="DF26" s="470"/>
      <c r="DG26" s="470"/>
      <c r="DH26" s="470"/>
      <c r="DI26" s="470"/>
      <c r="DJ26" s="470"/>
      <c r="DK26" s="470"/>
      <c r="DL26" s="470"/>
      <c r="DM26" s="470"/>
      <c r="DN26" s="470"/>
      <c r="DO26" s="470"/>
      <c r="DP26" s="470"/>
      <c r="DQ26" s="470"/>
      <c r="DR26" s="470"/>
      <c r="DS26" s="471"/>
      <c r="DT26" s="469"/>
      <c r="DU26" s="470"/>
      <c r="DV26" s="470"/>
      <c r="DW26" s="470"/>
      <c r="DX26" s="470"/>
      <c r="DY26" s="470"/>
      <c r="DZ26" s="470"/>
      <c r="EA26" s="470"/>
      <c r="EB26" s="470"/>
      <c r="EC26" s="470"/>
      <c r="ED26" s="470"/>
      <c r="EE26" s="470"/>
      <c r="EF26" s="470"/>
      <c r="EG26" s="470"/>
      <c r="EH26" s="470"/>
      <c r="EI26" s="470"/>
      <c r="EJ26" s="470"/>
      <c r="EK26" s="470"/>
      <c r="EL26" s="471"/>
      <c r="EM26" s="473"/>
      <c r="EN26" s="474"/>
      <c r="EO26" s="474"/>
      <c r="EP26" s="474"/>
      <c r="EQ26" s="474"/>
      <c r="ER26" s="474"/>
      <c r="ES26" s="474"/>
      <c r="ET26" s="474"/>
      <c r="EU26" s="474"/>
      <c r="EV26" s="474"/>
      <c r="EW26" s="474"/>
      <c r="EX26" s="474"/>
      <c r="EY26" s="474"/>
      <c r="EZ26" s="474"/>
      <c r="FA26" s="474"/>
      <c r="FB26" s="474"/>
      <c r="FC26" s="474"/>
      <c r="FD26" s="474"/>
      <c r="FE26" s="475"/>
    </row>
    <row r="27" spans="1:161" s="136" customFormat="1" ht="12.95" customHeight="1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P27" s="197"/>
      <c r="Q27" s="197"/>
      <c r="R27" s="197"/>
      <c r="S27" s="197"/>
      <c r="T27" s="199" t="s">
        <v>195</v>
      </c>
      <c r="U27" s="502" t="s">
        <v>372</v>
      </c>
      <c r="V27" s="502"/>
      <c r="W27" s="502"/>
      <c r="X27" s="197" t="s">
        <v>196</v>
      </c>
      <c r="Y27" s="197"/>
      <c r="Z27" s="197"/>
      <c r="AA27" s="205"/>
      <c r="AB27" s="205"/>
      <c r="AC27" s="205"/>
      <c r="AD27" s="205"/>
      <c r="AE27" s="205"/>
      <c r="AF27" s="205"/>
      <c r="AJ27" s="206"/>
      <c r="AK27" s="206"/>
      <c r="AL27" s="206"/>
      <c r="AM27" s="206"/>
      <c r="AN27" s="206"/>
      <c r="AO27" s="206"/>
      <c r="AP27" s="206"/>
      <c r="AQ27" s="503" t="s">
        <v>197</v>
      </c>
      <c r="AR27" s="504"/>
      <c r="AS27" s="504"/>
      <c r="AT27" s="504"/>
      <c r="AU27" s="504"/>
      <c r="AV27" s="504"/>
      <c r="AW27" s="505"/>
      <c r="AX27" s="506"/>
      <c r="AY27" s="490"/>
      <c r="AZ27" s="490"/>
      <c r="BA27" s="490"/>
      <c r="BB27" s="490"/>
      <c r="BC27" s="490"/>
      <c r="BD27" s="490"/>
      <c r="BE27" s="490"/>
      <c r="BF27" s="490"/>
      <c r="BG27" s="490"/>
      <c r="BH27" s="490"/>
      <c r="BI27" s="490"/>
      <c r="BJ27" s="490"/>
      <c r="BK27" s="490"/>
      <c r="BL27" s="490"/>
      <c r="BM27" s="490"/>
      <c r="BN27" s="490"/>
      <c r="BO27" s="490"/>
      <c r="BP27" s="469"/>
      <c r="BQ27" s="490"/>
      <c r="BR27" s="490"/>
      <c r="BS27" s="490"/>
      <c r="BT27" s="490"/>
      <c r="BU27" s="490"/>
      <c r="BV27" s="490"/>
      <c r="BW27" s="490"/>
      <c r="BX27" s="490"/>
      <c r="BY27" s="490"/>
      <c r="BZ27" s="490"/>
      <c r="CA27" s="490"/>
      <c r="CB27" s="490"/>
      <c r="CC27" s="490"/>
      <c r="CD27" s="490"/>
      <c r="CE27" s="490"/>
      <c r="CF27" s="490"/>
      <c r="CG27" s="490"/>
      <c r="CH27" s="490"/>
      <c r="CI27" s="490"/>
      <c r="CJ27" s="490"/>
      <c r="CK27" s="490"/>
      <c r="CL27" s="490"/>
      <c r="CM27" s="490"/>
      <c r="CN27" s="490"/>
      <c r="CO27" s="490"/>
      <c r="CP27" s="490"/>
      <c r="CQ27" s="490"/>
      <c r="CR27" s="490"/>
      <c r="CS27" s="490"/>
      <c r="CT27" s="490"/>
      <c r="CU27" s="490"/>
      <c r="CV27" s="490"/>
      <c r="CW27" s="490"/>
      <c r="CX27" s="490"/>
      <c r="CY27" s="490"/>
      <c r="CZ27" s="490"/>
      <c r="DA27" s="490"/>
      <c r="DB27" s="490"/>
      <c r="DC27" s="490"/>
      <c r="DD27" s="490"/>
      <c r="DE27" s="490"/>
      <c r="DF27" s="490"/>
      <c r="DG27" s="490"/>
      <c r="DH27" s="490"/>
      <c r="DI27" s="490"/>
      <c r="DJ27" s="490"/>
      <c r="DK27" s="490"/>
      <c r="DL27" s="490"/>
      <c r="DM27" s="490"/>
      <c r="DN27" s="490"/>
      <c r="DO27" s="490"/>
      <c r="DP27" s="490"/>
      <c r="DQ27" s="490"/>
      <c r="DR27" s="490"/>
      <c r="DS27" s="490"/>
      <c r="DT27" s="490">
        <f>DT29</f>
        <v>25965.99927</v>
      </c>
      <c r="DU27" s="490"/>
      <c r="DV27" s="490"/>
      <c r="DW27" s="490"/>
      <c r="DX27" s="490"/>
      <c r="DY27" s="490"/>
      <c r="DZ27" s="490"/>
      <c r="EA27" s="490"/>
      <c r="EB27" s="490"/>
      <c r="EC27" s="490"/>
      <c r="ED27" s="490"/>
      <c r="EE27" s="490"/>
      <c r="EF27" s="490"/>
      <c r="EG27" s="490"/>
      <c r="EH27" s="490"/>
      <c r="EI27" s="490"/>
      <c r="EJ27" s="490"/>
      <c r="EK27" s="490"/>
      <c r="EL27" s="490"/>
      <c r="EM27" s="486">
        <f>AX27+BS27+CJ27+DB27+DT27</f>
        <v>25965.99927</v>
      </c>
      <c r="EN27" s="487"/>
      <c r="EO27" s="487"/>
      <c r="EP27" s="487"/>
      <c r="EQ27" s="487"/>
      <c r="ER27" s="487"/>
      <c r="ES27" s="487"/>
      <c r="ET27" s="487"/>
      <c r="EU27" s="487"/>
      <c r="EV27" s="487"/>
      <c r="EW27" s="487"/>
      <c r="EX27" s="487"/>
      <c r="EY27" s="487"/>
      <c r="EZ27" s="487"/>
      <c r="FA27" s="487"/>
      <c r="FB27" s="487"/>
      <c r="FC27" s="487"/>
      <c r="FD27" s="487"/>
      <c r="FE27" s="488"/>
    </row>
    <row r="28" spans="1:161" s="136" customFormat="1" ht="17.100000000000001" customHeight="1">
      <c r="A28" s="196"/>
      <c r="B28" s="507" t="s">
        <v>198</v>
      </c>
      <c r="C28" s="507"/>
      <c r="D28" s="507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7"/>
      <c r="AL28" s="507"/>
      <c r="AM28" s="507"/>
      <c r="AN28" s="507"/>
      <c r="AO28" s="507"/>
      <c r="AP28" s="507"/>
      <c r="AQ28" s="476"/>
      <c r="AR28" s="477"/>
      <c r="AS28" s="477"/>
      <c r="AT28" s="477"/>
      <c r="AU28" s="477"/>
      <c r="AV28" s="477"/>
      <c r="AW28" s="478"/>
      <c r="AX28" s="483"/>
      <c r="AY28" s="484"/>
      <c r="AZ28" s="484"/>
      <c r="BA28" s="484"/>
      <c r="BB28" s="484"/>
      <c r="BC28" s="484"/>
      <c r="BD28" s="484"/>
      <c r="BE28" s="484"/>
      <c r="BF28" s="484"/>
      <c r="BG28" s="484"/>
      <c r="BH28" s="484"/>
      <c r="BI28" s="484"/>
      <c r="BJ28" s="484"/>
      <c r="BK28" s="484"/>
      <c r="BL28" s="484"/>
      <c r="BM28" s="484"/>
      <c r="BN28" s="484"/>
      <c r="BO28" s="484"/>
      <c r="BP28" s="485"/>
      <c r="BQ28" s="484"/>
      <c r="BR28" s="484"/>
      <c r="BS28" s="484"/>
      <c r="BT28" s="484"/>
      <c r="BU28" s="484"/>
      <c r="BV28" s="484"/>
      <c r="BW28" s="484"/>
      <c r="BX28" s="484"/>
      <c r="BY28" s="484"/>
      <c r="BZ28" s="484"/>
      <c r="CA28" s="484"/>
      <c r="CB28" s="484"/>
      <c r="CC28" s="484"/>
      <c r="CD28" s="484"/>
      <c r="CE28" s="484"/>
      <c r="CF28" s="484"/>
      <c r="CG28" s="484"/>
      <c r="CH28" s="484"/>
      <c r="CI28" s="484"/>
      <c r="CJ28" s="484"/>
      <c r="CK28" s="484"/>
      <c r="CL28" s="484"/>
      <c r="CM28" s="484"/>
      <c r="CN28" s="484"/>
      <c r="CO28" s="484"/>
      <c r="CP28" s="484"/>
      <c r="CQ28" s="484"/>
      <c r="CR28" s="484"/>
      <c r="CS28" s="484"/>
      <c r="CT28" s="484"/>
      <c r="CU28" s="484"/>
      <c r="CV28" s="484"/>
      <c r="CW28" s="484"/>
      <c r="CX28" s="484"/>
      <c r="CY28" s="484"/>
      <c r="CZ28" s="484"/>
      <c r="DA28" s="484"/>
      <c r="DB28" s="484"/>
      <c r="DC28" s="484"/>
      <c r="DD28" s="484"/>
      <c r="DE28" s="484"/>
      <c r="DF28" s="484"/>
      <c r="DG28" s="484"/>
      <c r="DH28" s="484"/>
      <c r="DI28" s="484"/>
      <c r="DJ28" s="484"/>
      <c r="DK28" s="484"/>
      <c r="DL28" s="484"/>
      <c r="DM28" s="484"/>
      <c r="DN28" s="484"/>
      <c r="DO28" s="484"/>
      <c r="DP28" s="484"/>
      <c r="DQ28" s="484"/>
      <c r="DR28" s="484"/>
      <c r="DS28" s="484"/>
      <c r="DT28" s="484"/>
      <c r="DU28" s="484"/>
      <c r="DV28" s="484"/>
      <c r="DW28" s="484"/>
      <c r="DX28" s="484"/>
      <c r="DY28" s="484"/>
      <c r="DZ28" s="484"/>
      <c r="EA28" s="484"/>
      <c r="EB28" s="484"/>
      <c r="EC28" s="484"/>
      <c r="ED28" s="484"/>
      <c r="EE28" s="484"/>
      <c r="EF28" s="484"/>
      <c r="EG28" s="484"/>
      <c r="EH28" s="484"/>
      <c r="EI28" s="484"/>
      <c r="EJ28" s="484"/>
      <c r="EK28" s="484"/>
      <c r="EL28" s="484"/>
      <c r="EM28" s="469"/>
      <c r="EN28" s="470"/>
      <c r="EO28" s="470"/>
      <c r="EP28" s="470"/>
      <c r="EQ28" s="470"/>
      <c r="ER28" s="470"/>
      <c r="ES28" s="470"/>
      <c r="ET28" s="470"/>
      <c r="EU28" s="470"/>
      <c r="EV28" s="470"/>
      <c r="EW28" s="470"/>
      <c r="EX28" s="470"/>
      <c r="EY28" s="470"/>
      <c r="EZ28" s="470"/>
      <c r="FA28" s="470"/>
      <c r="FB28" s="470"/>
      <c r="FC28" s="470"/>
      <c r="FD28" s="470"/>
      <c r="FE28" s="489"/>
    </row>
    <row r="29" spans="1:161" s="136" customFormat="1" ht="11.25">
      <c r="A29" s="193"/>
      <c r="B29" s="508" t="s">
        <v>199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3" t="s">
        <v>200</v>
      </c>
      <c r="AR29" s="504"/>
      <c r="AS29" s="504"/>
      <c r="AT29" s="504"/>
      <c r="AU29" s="504"/>
      <c r="AV29" s="504"/>
      <c r="AW29" s="505"/>
      <c r="AX29" s="499" t="s">
        <v>201</v>
      </c>
      <c r="AY29" s="487"/>
      <c r="AZ29" s="487"/>
      <c r="BA29" s="487"/>
      <c r="BB29" s="487"/>
      <c r="BC29" s="487"/>
      <c r="BD29" s="487"/>
      <c r="BE29" s="487"/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P29" s="491"/>
      <c r="BQ29" s="486" t="s">
        <v>201</v>
      </c>
      <c r="BR29" s="487"/>
      <c r="BS29" s="487"/>
      <c r="BT29" s="487"/>
      <c r="BU29" s="487"/>
      <c r="BV29" s="487"/>
      <c r="BW29" s="487"/>
      <c r="BX29" s="487"/>
      <c r="BY29" s="487"/>
      <c r="BZ29" s="487"/>
      <c r="CA29" s="487"/>
      <c r="CB29" s="487"/>
      <c r="CC29" s="487"/>
      <c r="CD29" s="487"/>
      <c r="CE29" s="487"/>
      <c r="CF29" s="487"/>
      <c r="CG29" s="487"/>
      <c r="CH29" s="487"/>
      <c r="CI29" s="491"/>
      <c r="CJ29" s="486" t="s">
        <v>201</v>
      </c>
      <c r="CK29" s="487"/>
      <c r="CL29" s="487"/>
      <c r="CM29" s="487"/>
      <c r="CN29" s="487"/>
      <c r="CO29" s="487"/>
      <c r="CP29" s="487"/>
      <c r="CQ29" s="487"/>
      <c r="CR29" s="487"/>
      <c r="CS29" s="487"/>
      <c r="CT29" s="487"/>
      <c r="CU29" s="487"/>
      <c r="CV29" s="487"/>
      <c r="CW29" s="487"/>
      <c r="CX29" s="487"/>
      <c r="CY29" s="487"/>
      <c r="CZ29" s="487"/>
      <c r="DA29" s="491"/>
      <c r="DB29" s="486" t="s">
        <v>201</v>
      </c>
      <c r="DC29" s="487"/>
      <c r="DD29" s="487"/>
      <c r="DE29" s="487"/>
      <c r="DF29" s="487"/>
      <c r="DG29" s="487"/>
      <c r="DH29" s="487"/>
      <c r="DI29" s="487"/>
      <c r="DJ29" s="487"/>
      <c r="DK29" s="487"/>
      <c r="DL29" s="487"/>
      <c r="DM29" s="487"/>
      <c r="DN29" s="487"/>
      <c r="DO29" s="487"/>
      <c r="DP29" s="487"/>
      <c r="DQ29" s="487"/>
      <c r="DR29" s="487"/>
      <c r="DS29" s="491"/>
      <c r="DT29" s="486">
        <v>25965.99927</v>
      </c>
      <c r="DU29" s="487"/>
      <c r="DV29" s="487"/>
      <c r="DW29" s="487"/>
      <c r="DX29" s="487"/>
      <c r="DY29" s="487"/>
      <c r="DZ29" s="487"/>
      <c r="EA29" s="487"/>
      <c r="EB29" s="487"/>
      <c r="EC29" s="487"/>
      <c r="ED29" s="487"/>
      <c r="EE29" s="487"/>
      <c r="EF29" s="487"/>
      <c r="EG29" s="487"/>
      <c r="EH29" s="487"/>
      <c r="EI29" s="487"/>
      <c r="EJ29" s="487"/>
      <c r="EK29" s="487"/>
      <c r="EL29" s="491"/>
      <c r="EM29" s="473">
        <f>DT29</f>
        <v>25965.99927</v>
      </c>
      <c r="EN29" s="474"/>
      <c r="EO29" s="474"/>
      <c r="EP29" s="474"/>
      <c r="EQ29" s="474"/>
      <c r="ER29" s="474"/>
      <c r="ES29" s="474"/>
      <c r="ET29" s="474"/>
      <c r="EU29" s="474"/>
      <c r="EV29" s="474"/>
      <c r="EW29" s="474"/>
      <c r="EX29" s="474"/>
      <c r="EY29" s="474"/>
      <c r="EZ29" s="474"/>
      <c r="FA29" s="474"/>
      <c r="FB29" s="474"/>
      <c r="FC29" s="474"/>
      <c r="FD29" s="474"/>
      <c r="FE29" s="475"/>
    </row>
    <row r="30" spans="1:161" s="136" customFormat="1" ht="11.25">
      <c r="A30" s="196"/>
      <c r="B30" s="500" t="s">
        <v>202</v>
      </c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500"/>
      <c r="AA30" s="500"/>
      <c r="AB30" s="500"/>
      <c r="AC30" s="500"/>
      <c r="AD30" s="500"/>
      <c r="AE30" s="500"/>
      <c r="AF30" s="500"/>
      <c r="AG30" s="500"/>
      <c r="AH30" s="500"/>
      <c r="AI30" s="500"/>
      <c r="AJ30" s="500"/>
      <c r="AK30" s="500"/>
      <c r="AL30" s="500"/>
      <c r="AM30" s="500"/>
      <c r="AN30" s="500"/>
      <c r="AO30" s="500"/>
      <c r="AP30" s="500"/>
      <c r="AQ30" s="476"/>
      <c r="AR30" s="477"/>
      <c r="AS30" s="477"/>
      <c r="AT30" s="477"/>
      <c r="AU30" s="477"/>
      <c r="AV30" s="477"/>
      <c r="AW30" s="478"/>
      <c r="AX30" s="498"/>
      <c r="AY30" s="470"/>
      <c r="AZ30" s="470"/>
      <c r="BA30" s="470"/>
      <c r="BB30" s="470"/>
      <c r="BC30" s="470"/>
      <c r="BD30" s="470"/>
      <c r="BE30" s="470"/>
      <c r="BF30" s="470"/>
      <c r="BG30" s="470"/>
      <c r="BH30" s="470"/>
      <c r="BI30" s="470"/>
      <c r="BJ30" s="470"/>
      <c r="BK30" s="470"/>
      <c r="BL30" s="470"/>
      <c r="BM30" s="470"/>
      <c r="BN30" s="470"/>
      <c r="BO30" s="470"/>
      <c r="BP30" s="471"/>
      <c r="BQ30" s="469"/>
      <c r="BR30" s="470"/>
      <c r="BS30" s="470"/>
      <c r="BT30" s="470"/>
      <c r="BU30" s="470"/>
      <c r="BV30" s="470"/>
      <c r="BW30" s="470"/>
      <c r="BX30" s="470"/>
      <c r="BY30" s="470"/>
      <c r="BZ30" s="470"/>
      <c r="CA30" s="470"/>
      <c r="CB30" s="470"/>
      <c r="CC30" s="470"/>
      <c r="CD30" s="470"/>
      <c r="CE30" s="470"/>
      <c r="CF30" s="470"/>
      <c r="CG30" s="470"/>
      <c r="CH30" s="470"/>
      <c r="CI30" s="471"/>
      <c r="CJ30" s="469"/>
      <c r="CK30" s="470"/>
      <c r="CL30" s="470"/>
      <c r="CM30" s="470"/>
      <c r="CN30" s="470"/>
      <c r="CO30" s="470"/>
      <c r="CP30" s="470"/>
      <c r="CQ30" s="470"/>
      <c r="CR30" s="470"/>
      <c r="CS30" s="470"/>
      <c r="CT30" s="470"/>
      <c r="CU30" s="470"/>
      <c r="CV30" s="470"/>
      <c r="CW30" s="470"/>
      <c r="CX30" s="470"/>
      <c r="CY30" s="470"/>
      <c r="CZ30" s="470"/>
      <c r="DA30" s="471"/>
      <c r="DB30" s="469"/>
      <c r="DC30" s="470"/>
      <c r="DD30" s="470"/>
      <c r="DE30" s="470"/>
      <c r="DF30" s="470"/>
      <c r="DG30" s="470"/>
      <c r="DH30" s="470"/>
      <c r="DI30" s="470"/>
      <c r="DJ30" s="470"/>
      <c r="DK30" s="470"/>
      <c r="DL30" s="470"/>
      <c r="DM30" s="470"/>
      <c r="DN30" s="470"/>
      <c r="DO30" s="470"/>
      <c r="DP30" s="470"/>
      <c r="DQ30" s="470"/>
      <c r="DR30" s="470"/>
      <c r="DS30" s="471"/>
      <c r="DT30" s="469"/>
      <c r="DU30" s="470"/>
      <c r="DV30" s="470"/>
      <c r="DW30" s="470"/>
      <c r="DX30" s="470"/>
      <c r="DY30" s="470"/>
      <c r="DZ30" s="470"/>
      <c r="EA30" s="470"/>
      <c r="EB30" s="470"/>
      <c r="EC30" s="470"/>
      <c r="ED30" s="470"/>
      <c r="EE30" s="470"/>
      <c r="EF30" s="470"/>
      <c r="EG30" s="470"/>
      <c r="EH30" s="470"/>
      <c r="EI30" s="470"/>
      <c r="EJ30" s="470"/>
      <c r="EK30" s="470"/>
      <c r="EL30" s="471"/>
      <c r="EM30" s="469"/>
      <c r="EN30" s="470"/>
      <c r="EO30" s="470"/>
      <c r="EP30" s="470"/>
      <c r="EQ30" s="470"/>
      <c r="ER30" s="470"/>
      <c r="ES30" s="470"/>
      <c r="ET30" s="470"/>
      <c r="EU30" s="470"/>
      <c r="EV30" s="470"/>
      <c r="EW30" s="470"/>
      <c r="EX30" s="470"/>
      <c r="EY30" s="470"/>
      <c r="EZ30" s="470"/>
      <c r="FA30" s="470"/>
      <c r="FB30" s="470"/>
      <c r="FC30" s="470"/>
      <c r="FD30" s="470"/>
      <c r="FE30" s="489"/>
    </row>
    <row r="31" spans="1:161" s="136" customFormat="1" ht="11.25">
      <c r="A31" s="196"/>
      <c r="B31" s="501" t="s">
        <v>203</v>
      </c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501"/>
      <c r="AM31" s="501"/>
      <c r="AN31" s="501"/>
      <c r="AO31" s="501"/>
      <c r="AP31" s="501"/>
      <c r="AQ31" s="509" t="s">
        <v>204</v>
      </c>
      <c r="AR31" s="510"/>
      <c r="AS31" s="510"/>
      <c r="AT31" s="510"/>
      <c r="AU31" s="510"/>
      <c r="AV31" s="510"/>
      <c r="AW31" s="511"/>
      <c r="AX31" s="483" t="s">
        <v>201</v>
      </c>
      <c r="AY31" s="484"/>
      <c r="AZ31" s="484"/>
      <c r="BA31" s="484"/>
      <c r="BB31" s="484"/>
      <c r="BC31" s="484"/>
      <c r="BD31" s="484"/>
      <c r="BE31" s="484"/>
      <c r="BF31" s="484"/>
      <c r="BG31" s="484"/>
      <c r="BH31" s="484"/>
      <c r="BI31" s="484"/>
      <c r="BJ31" s="484"/>
      <c r="BK31" s="484"/>
      <c r="BL31" s="484"/>
      <c r="BM31" s="484"/>
      <c r="BN31" s="484"/>
      <c r="BO31" s="484"/>
      <c r="BP31" s="485"/>
      <c r="BQ31" s="484" t="s">
        <v>201</v>
      </c>
      <c r="BR31" s="484"/>
      <c r="BS31" s="484"/>
      <c r="BT31" s="484"/>
      <c r="BU31" s="484"/>
      <c r="BV31" s="484"/>
      <c r="BW31" s="484"/>
      <c r="BX31" s="484"/>
      <c r="BY31" s="484"/>
      <c r="BZ31" s="484"/>
      <c r="CA31" s="484"/>
      <c r="CB31" s="484"/>
      <c r="CC31" s="484"/>
      <c r="CD31" s="484"/>
      <c r="CE31" s="484"/>
      <c r="CF31" s="484"/>
      <c r="CG31" s="484"/>
      <c r="CH31" s="484"/>
      <c r="CI31" s="484"/>
      <c r="CJ31" s="484"/>
      <c r="CK31" s="484"/>
      <c r="CL31" s="484"/>
      <c r="CM31" s="484"/>
      <c r="CN31" s="484"/>
      <c r="CO31" s="484"/>
      <c r="CP31" s="484"/>
      <c r="CQ31" s="484"/>
      <c r="CR31" s="484"/>
      <c r="CS31" s="484"/>
      <c r="CT31" s="484"/>
      <c r="CU31" s="484"/>
      <c r="CV31" s="484"/>
      <c r="CW31" s="484"/>
      <c r="CX31" s="484"/>
      <c r="CY31" s="484"/>
      <c r="CZ31" s="484"/>
      <c r="DA31" s="484"/>
      <c r="DB31" s="484" t="s">
        <v>201</v>
      </c>
      <c r="DC31" s="484"/>
      <c r="DD31" s="484"/>
      <c r="DE31" s="484"/>
      <c r="DF31" s="484"/>
      <c r="DG31" s="484"/>
      <c r="DH31" s="484"/>
      <c r="DI31" s="484"/>
      <c r="DJ31" s="484"/>
      <c r="DK31" s="484"/>
      <c r="DL31" s="484"/>
      <c r="DM31" s="484"/>
      <c r="DN31" s="484"/>
      <c r="DO31" s="484"/>
      <c r="DP31" s="484"/>
      <c r="DQ31" s="484"/>
      <c r="DR31" s="484"/>
      <c r="DS31" s="484"/>
      <c r="DT31" s="484"/>
      <c r="DU31" s="484"/>
      <c r="DV31" s="484"/>
      <c r="DW31" s="484"/>
      <c r="DX31" s="484"/>
      <c r="DY31" s="484"/>
      <c r="DZ31" s="484"/>
      <c r="EA31" s="484"/>
      <c r="EB31" s="484"/>
      <c r="EC31" s="484"/>
      <c r="ED31" s="484"/>
      <c r="EE31" s="484"/>
      <c r="EF31" s="484"/>
      <c r="EG31" s="484"/>
      <c r="EH31" s="484"/>
      <c r="EI31" s="484"/>
      <c r="EJ31" s="484"/>
      <c r="EK31" s="484"/>
      <c r="EL31" s="484"/>
      <c r="EM31" s="484"/>
      <c r="EN31" s="484"/>
      <c r="EO31" s="484"/>
      <c r="EP31" s="484"/>
      <c r="EQ31" s="484"/>
      <c r="ER31" s="484"/>
      <c r="ES31" s="484"/>
      <c r="ET31" s="484"/>
      <c r="EU31" s="484"/>
      <c r="EV31" s="484"/>
      <c r="EW31" s="484"/>
      <c r="EX31" s="484"/>
      <c r="EY31" s="484"/>
      <c r="EZ31" s="484"/>
      <c r="FA31" s="484"/>
      <c r="FB31" s="484"/>
      <c r="FC31" s="484"/>
      <c r="FD31" s="484"/>
      <c r="FE31" s="512"/>
    </row>
    <row r="32" spans="1:161" s="136" customFormat="1" ht="24" customHeight="1">
      <c r="A32" s="196"/>
      <c r="B32" s="513" t="s">
        <v>205</v>
      </c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513"/>
      <c r="AI32" s="513"/>
      <c r="AJ32" s="513"/>
      <c r="AK32" s="513"/>
      <c r="AL32" s="513"/>
      <c r="AM32" s="513"/>
      <c r="AN32" s="513"/>
      <c r="AO32" s="513"/>
      <c r="AP32" s="513"/>
      <c r="AQ32" s="514" t="s">
        <v>206</v>
      </c>
      <c r="AR32" s="515"/>
      <c r="AS32" s="515"/>
      <c r="AT32" s="515"/>
      <c r="AU32" s="515"/>
      <c r="AV32" s="515"/>
      <c r="AW32" s="516"/>
      <c r="AX32" s="483" t="s">
        <v>201</v>
      </c>
      <c r="AY32" s="484"/>
      <c r="AZ32" s="484"/>
      <c r="BA32" s="484"/>
      <c r="BB32" s="484"/>
      <c r="BC32" s="484"/>
      <c r="BD32" s="484"/>
      <c r="BE32" s="484"/>
      <c r="BF32" s="484"/>
      <c r="BG32" s="484"/>
      <c r="BH32" s="484"/>
      <c r="BI32" s="484"/>
      <c r="BJ32" s="484"/>
      <c r="BK32" s="484"/>
      <c r="BL32" s="484"/>
      <c r="BM32" s="484"/>
      <c r="BN32" s="484"/>
      <c r="BO32" s="484"/>
      <c r="BP32" s="485"/>
      <c r="BQ32" s="484" t="s">
        <v>201</v>
      </c>
      <c r="BR32" s="484"/>
      <c r="BS32" s="484"/>
      <c r="BT32" s="484"/>
      <c r="BU32" s="484"/>
      <c r="BV32" s="484"/>
      <c r="BW32" s="484"/>
      <c r="BX32" s="484"/>
      <c r="BY32" s="484"/>
      <c r="BZ32" s="484"/>
      <c r="CA32" s="484"/>
      <c r="CB32" s="484"/>
      <c r="CC32" s="484"/>
      <c r="CD32" s="484"/>
      <c r="CE32" s="484"/>
      <c r="CF32" s="484"/>
      <c r="CG32" s="484"/>
      <c r="CH32" s="484"/>
      <c r="CI32" s="484"/>
      <c r="CJ32" s="484"/>
      <c r="CK32" s="484"/>
      <c r="CL32" s="484"/>
      <c r="CM32" s="484"/>
      <c r="CN32" s="484"/>
      <c r="CO32" s="484"/>
      <c r="CP32" s="484"/>
      <c r="CQ32" s="484"/>
      <c r="CR32" s="484"/>
      <c r="CS32" s="484"/>
      <c r="CT32" s="484"/>
      <c r="CU32" s="484"/>
      <c r="CV32" s="484"/>
      <c r="CW32" s="484"/>
      <c r="CX32" s="484"/>
      <c r="CY32" s="484"/>
      <c r="CZ32" s="484"/>
      <c r="DA32" s="484"/>
      <c r="DB32" s="484" t="s">
        <v>201</v>
      </c>
      <c r="DC32" s="484"/>
      <c r="DD32" s="484"/>
      <c r="DE32" s="484"/>
      <c r="DF32" s="484"/>
      <c r="DG32" s="484"/>
      <c r="DH32" s="484"/>
      <c r="DI32" s="484"/>
      <c r="DJ32" s="484"/>
      <c r="DK32" s="484"/>
      <c r="DL32" s="484"/>
      <c r="DM32" s="484"/>
      <c r="DN32" s="484"/>
      <c r="DO32" s="484"/>
      <c r="DP32" s="484"/>
      <c r="DQ32" s="484"/>
      <c r="DR32" s="484"/>
      <c r="DS32" s="484"/>
      <c r="DT32" s="484"/>
      <c r="DU32" s="484"/>
      <c r="DV32" s="484"/>
      <c r="DW32" s="484"/>
      <c r="DX32" s="484"/>
      <c r="DY32" s="484"/>
      <c r="DZ32" s="484"/>
      <c r="EA32" s="484"/>
      <c r="EB32" s="484"/>
      <c r="EC32" s="484"/>
      <c r="ED32" s="484"/>
      <c r="EE32" s="484"/>
      <c r="EF32" s="484"/>
      <c r="EG32" s="484"/>
      <c r="EH32" s="484"/>
      <c r="EI32" s="484"/>
      <c r="EJ32" s="484"/>
      <c r="EK32" s="484"/>
      <c r="EL32" s="484"/>
      <c r="EM32" s="484"/>
      <c r="EN32" s="484"/>
      <c r="EO32" s="484"/>
      <c r="EP32" s="484"/>
      <c r="EQ32" s="484"/>
      <c r="ER32" s="484"/>
      <c r="ES32" s="484"/>
      <c r="ET32" s="484"/>
      <c r="EU32" s="484"/>
      <c r="EV32" s="484"/>
      <c r="EW32" s="484"/>
      <c r="EX32" s="484"/>
      <c r="EY32" s="484"/>
      <c r="EZ32" s="484"/>
      <c r="FA32" s="484"/>
      <c r="FB32" s="484"/>
      <c r="FC32" s="484"/>
      <c r="FD32" s="484"/>
      <c r="FE32" s="512"/>
    </row>
    <row r="33" spans="1:161" s="136" customFormat="1" ht="11.25">
      <c r="A33" s="207"/>
      <c r="B33" s="501" t="s">
        <v>207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1"/>
      <c r="AA33" s="501"/>
      <c r="AB33" s="501"/>
      <c r="AC33" s="501"/>
      <c r="AD33" s="501"/>
      <c r="AE33" s="501"/>
      <c r="AF33" s="501"/>
      <c r="AG33" s="501"/>
      <c r="AH33" s="501"/>
      <c r="AI33" s="501"/>
      <c r="AJ33" s="501"/>
      <c r="AK33" s="501"/>
      <c r="AL33" s="501"/>
      <c r="AM33" s="501"/>
      <c r="AN33" s="501"/>
      <c r="AO33" s="501"/>
      <c r="AP33" s="501"/>
      <c r="AQ33" s="509" t="s">
        <v>208</v>
      </c>
      <c r="AR33" s="510"/>
      <c r="AS33" s="510"/>
      <c r="AT33" s="510"/>
      <c r="AU33" s="510"/>
      <c r="AV33" s="510"/>
      <c r="AW33" s="511"/>
      <c r="AX33" s="483"/>
      <c r="AY33" s="484"/>
      <c r="AZ33" s="484"/>
      <c r="BA33" s="484"/>
      <c r="BB33" s="484"/>
      <c r="BC33" s="484"/>
      <c r="BD33" s="484"/>
      <c r="BE33" s="484"/>
      <c r="BF33" s="484"/>
      <c r="BG33" s="484"/>
      <c r="BH33" s="484"/>
      <c r="BI33" s="484"/>
      <c r="BJ33" s="484"/>
      <c r="BK33" s="484"/>
      <c r="BL33" s="484"/>
      <c r="BM33" s="484"/>
      <c r="BN33" s="484"/>
      <c r="BO33" s="484"/>
      <c r="BP33" s="485"/>
      <c r="BQ33" s="484"/>
      <c r="BR33" s="484"/>
      <c r="BS33" s="484"/>
      <c r="BT33" s="484"/>
      <c r="BU33" s="484"/>
      <c r="BV33" s="484"/>
      <c r="BW33" s="484"/>
      <c r="BX33" s="484"/>
      <c r="BY33" s="484"/>
      <c r="BZ33" s="484"/>
      <c r="CA33" s="484"/>
      <c r="CB33" s="484"/>
      <c r="CC33" s="484"/>
      <c r="CD33" s="484"/>
      <c r="CE33" s="484"/>
      <c r="CF33" s="484"/>
      <c r="CG33" s="484"/>
      <c r="CH33" s="484"/>
      <c r="CI33" s="484"/>
      <c r="CJ33" s="484"/>
      <c r="CK33" s="484"/>
      <c r="CL33" s="484"/>
      <c r="CM33" s="484"/>
      <c r="CN33" s="484"/>
      <c r="CO33" s="484"/>
      <c r="CP33" s="484"/>
      <c r="CQ33" s="484"/>
      <c r="CR33" s="484"/>
      <c r="CS33" s="484"/>
      <c r="CT33" s="484"/>
      <c r="CU33" s="484"/>
      <c r="CV33" s="484"/>
      <c r="CW33" s="484"/>
      <c r="CX33" s="484"/>
      <c r="CY33" s="484"/>
      <c r="CZ33" s="484"/>
      <c r="DA33" s="484"/>
      <c r="DB33" s="484" t="s">
        <v>201</v>
      </c>
      <c r="DC33" s="484"/>
      <c r="DD33" s="484"/>
      <c r="DE33" s="484"/>
      <c r="DF33" s="484"/>
      <c r="DG33" s="484"/>
      <c r="DH33" s="484"/>
      <c r="DI33" s="484"/>
      <c r="DJ33" s="484"/>
      <c r="DK33" s="484"/>
      <c r="DL33" s="484"/>
      <c r="DM33" s="484"/>
      <c r="DN33" s="484"/>
      <c r="DO33" s="484"/>
      <c r="DP33" s="484"/>
      <c r="DQ33" s="484"/>
      <c r="DR33" s="484"/>
      <c r="DS33" s="484"/>
      <c r="DT33" s="484" t="s">
        <v>201</v>
      </c>
      <c r="DU33" s="484"/>
      <c r="DV33" s="484"/>
      <c r="DW33" s="484"/>
      <c r="DX33" s="484"/>
      <c r="DY33" s="484"/>
      <c r="DZ33" s="484"/>
      <c r="EA33" s="484"/>
      <c r="EB33" s="484"/>
      <c r="EC33" s="484"/>
      <c r="ED33" s="484"/>
      <c r="EE33" s="484"/>
      <c r="EF33" s="484"/>
      <c r="EG33" s="484"/>
      <c r="EH33" s="484"/>
      <c r="EI33" s="484"/>
      <c r="EJ33" s="484"/>
      <c r="EK33" s="484"/>
      <c r="EL33" s="484"/>
      <c r="EM33" s="484"/>
      <c r="EN33" s="484"/>
      <c r="EO33" s="484"/>
      <c r="EP33" s="484"/>
      <c r="EQ33" s="484"/>
      <c r="ER33" s="484"/>
      <c r="ES33" s="484"/>
      <c r="ET33" s="484"/>
      <c r="EU33" s="484"/>
      <c r="EV33" s="484"/>
      <c r="EW33" s="484"/>
      <c r="EX33" s="484"/>
      <c r="EY33" s="484"/>
      <c r="EZ33" s="484"/>
      <c r="FA33" s="484"/>
      <c r="FB33" s="484"/>
      <c r="FC33" s="484"/>
      <c r="FD33" s="484"/>
      <c r="FE33" s="512"/>
    </row>
    <row r="34" spans="1:161" s="136" customFormat="1" ht="11.25">
      <c r="A34" s="207"/>
      <c r="B34" s="501" t="s">
        <v>209</v>
      </c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  <c r="AF34" s="501"/>
      <c r="AG34" s="501"/>
      <c r="AH34" s="501"/>
      <c r="AI34" s="501"/>
      <c r="AJ34" s="501"/>
      <c r="AK34" s="501"/>
      <c r="AL34" s="501"/>
      <c r="AM34" s="501"/>
      <c r="AN34" s="501"/>
      <c r="AO34" s="501"/>
      <c r="AP34" s="501"/>
      <c r="AQ34" s="509" t="s">
        <v>210</v>
      </c>
      <c r="AR34" s="510"/>
      <c r="AS34" s="510"/>
      <c r="AT34" s="510"/>
      <c r="AU34" s="510"/>
      <c r="AV34" s="510"/>
      <c r="AW34" s="511"/>
      <c r="AX34" s="483"/>
      <c r="AY34" s="484"/>
      <c r="AZ34" s="484"/>
      <c r="BA34" s="484"/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  <c r="BM34" s="484"/>
      <c r="BN34" s="484"/>
      <c r="BO34" s="484"/>
      <c r="BP34" s="485"/>
      <c r="BQ34" s="484"/>
      <c r="BR34" s="484"/>
      <c r="BS34" s="484"/>
      <c r="BT34" s="484"/>
      <c r="BU34" s="484"/>
      <c r="BV34" s="484"/>
      <c r="BW34" s="484"/>
      <c r="BX34" s="484"/>
      <c r="BY34" s="484"/>
      <c r="BZ34" s="484"/>
      <c r="CA34" s="484"/>
      <c r="CB34" s="484"/>
      <c r="CC34" s="484"/>
      <c r="CD34" s="484"/>
      <c r="CE34" s="484"/>
      <c r="CF34" s="484"/>
      <c r="CG34" s="484"/>
      <c r="CH34" s="484"/>
      <c r="CI34" s="484"/>
      <c r="CJ34" s="484"/>
      <c r="CK34" s="484"/>
      <c r="CL34" s="484"/>
      <c r="CM34" s="484"/>
      <c r="CN34" s="484"/>
      <c r="CO34" s="484"/>
      <c r="CP34" s="484"/>
      <c r="CQ34" s="484"/>
      <c r="CR34" s="484"/>
      <c r="CS34" s="484"/>
      <c r="CT34" s="484"/>
      <c r="CU34" s="484"/>
      <c r="CV34" s="484"/>
      <c r="CW34" s="484"/>
      <c r="CX34" s="484"/>
      <c r="CY34" s="484"/>
      <c r="CZ34" s="484"/>
      <c r="DA34" s="484"/>
      <c r="DB34" s="484" t="s">
        <v>201</v>
      </c>
      <c r="DC34" s="484"/>
      <c r="DD34" s="484"/>
      <c r="DE34" s="484"/>
      <c r="DF34" s="484"/>
      <c r="DG34" s="484"/>
      <c r="DH34" s="484"/>
      <c r="DI34" s="484"/>
      <c r="DJ34" s="484"/>
      <c r="DK34" s="484"/>
      <c r="DL34" s="484"/>
      <c r="DM34" s="484"/>
      <c r="DN34" s="484"/>
      <c r="DO34" s="484"/>
      <c r="DP34" s="484"/>
      <c r="DQ34" s="484"/>
      <c r="DR34" s="484"/>
      <c r="DS34" s="484"/>
      <c r="DT34" s="484"/>
      <c r="DU34" s="484"/>
      <c r="DV34" s="484"/>
      <c r="DW34" s="484"/>
      <c r="DX34" s="484"/>
      <c r="DY34" s="484"/>
      <c r="DZ34" s="484"/>
      <c r="EA34" s="484"/>
      <c r="EB34" s="484"/>
      <c r="EC34" s="484"/>
      <c r="ED34" s="484"/>
      <c r="EE34" s="484"/>
      <c r="EF34" s="484"/>
      <c r="EG34" s="484"/>
      <c r="EH34" s="484"/>
      <c r="EI34" s="484"/>
      <c r="EJ34" s="484"/>
      <c r="EK34" s="484"/>
      <c r="EL34" s="484"/>
      <c r="EM34" s="484" t="s">
        <v>201</v>
      </c>
      <c r="EN34" s="484"/>
      <c r="EO34" s="484"/>
      <c r="EP34" s="484"/>
      <c r="EQ34" s="484"/>
      <c r="ER34" s="484"/>
      <c r="ES34" s="484"/>
      <c r="ET34" s="484"/>
      <c r="EU34" s="484"/>
      <c r="EV34" s="484"/>
      <c r="EW34" s="484"/>
      <c r="EX34" s="484"/>
      <c r="EY34" s="484"/>
      <c r="EZ34" s="484"/>
      <c r="FA34" s="484"/>
      <c r="FB34" s="484"/>
      <c r="FC34" s="484"/>
      <c r="FD34" s="484"/>
      <c r="FE34" s="512"/>
    </row>
    <row r="35" spans="1:161" s="136" customFormat="1" ht="12" customHeight="1" thickBot="1">
      <c r="A35" s="207"/>
      <c r="B35" s="501" t="s">
        <v>211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501"/>
      <c r="AG35" s="501"/>
      <c r="AH35" s="501"/>
      <c r="AI35" s="501"/>
      <c r="AJ35" s="501"/>
      <c r="AK35" s="501"/>
      <c r="AL35" s="501"/>
      <c r="AM35" s="501"/>
      <c r="AN35" s="501"/>
      <c r="AO35" s="501"/>
      <c r="AP35" s="501"/>
      <c r="AQ35" s="509" t="s">
        <v>212</v>
      </c>
      <c r="AR35" s="510"/>
      <c r="AS35" s="510"/>
      <c r="AT35" s="510"/>
      <c r="AU35" s="510"/>
      <c r="AV35" s="510"/>
      <c r="AW35" s="511"/>
      <c r="AX35" s="517"/>
      <c r="AY35" s="518"/>
      <c r="AZ35" s="518"/>
      <c r="BA35" s="518"/>
      <c r="BB35" s="518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9"/>
      <c r="BQ35" s="518"/>
      <c r="BR35" s="518"/>
      <c r="BS35" s="518"/>
      <c r="BT35" s="518"/>
      <c r="BU35" s="518"/>
      <c r="BV35" s="518"/>
      <c r="BW35" s="518"/>
      <c r="BX35" s="518"/>
      <c r="BY35" s="518"/>
      <c r="BZ35" s="518"/>
      <c r="CA35" s="518"/>
      <c r="CB35" s="518"/>
      <c r="CC35" s="518"/>
      <c r="CD35" s="518"/>
      <c r="CE35" s="518"/>
      <c r="CF35" s="518"/>
      <c r="CG35" s="518"/>
      <c r="CH35" s="518"/>
      <c r="CI35" s="518"/>
      <c r="CJ35" s="518"/>
      <c r="CK35" s="518"/>
      <c r="CL35" s="518"/>
      <c r="CM35" s="518"/>
      <c r="CN35" s="518"/>
      <c r="CO35" s="518"/>
      <c r="CP35" s="518"/>
      <c r="CQ35" s="518"/>
      <c r="CR35" s="518"/>
      <c r="CS35" s="518"/>
      <c r="CT35" s="518"/>
      <c r="CU35" s="518"/>
      <c r="CV35" s="518"/>
      <c r="CW35" s="518"/>
      <c r="CX35" s="518"/>
      <c r="CY35" s="518"/>
      <c r="CZ35" s="518"/>
      <c r="DA35" s="518"/>
      <c r="DB35" s="518"/>
      <c r="DC35" s="518"/>
      <c r="DD35" s="518"/>
      <c r="DE35" s="518"/>
      <c r="DF35" s="518"/>
      <c r="DG35" s="518"/>
      <c r="DH35" s="518"/>
      <c r="DI35" s="518"/>
      <c r="DJ35" s="518"/>
      <c r="DK35" s="518"/>
      <c r="DL35" s="518"/>
      <c r="DM35" s="518"/>
      <c r="DN35" s="518"/>
      <c r="DO35" s="518"/>
      <c r="DP35" s="518"/>
      <c r="DQ35" s="518"/>
      <c r="DR35" s="518"/>
      <c r="DS35" s="518"/>
      <c r="DT35" s="518"/>
      <c r="DU35" s="518"/>
      <c r="DV35" s="518"/>
      <c r="DW35" s="518"/>
      <c r="DX35" s="518"/>
      <c r="DY35" s="518"/>
      <c r="DZ35" s="518"/>
      <c r="EA35" s="518"/>
      <c r="EB35" s="518"/>
      <c r="EC35" s="518"/>
      <c r="ED35" s="518"/>
      <c r="EE35" s="518"/>
      <c r="EF35" s="518"/>
      <c r="EG35" s="518"/>
      <c r="EH35" s="518"/>
      <c r="EI35" s="518"/>
      <c r="EJ35" s="518"/>
      <c r="EK35" s="518"/>
      <c r="EL35" s="518"/>
      <c r="EM35" s="518"/>
      <c r="EN35" s="518"/>
      <c r="EO35" s="518"/>
      <c r="EP35" s="518"/>
      <c r="EQ35" s="518"/>
      <c r="ER35" s="518"/>
      <c r="ES35" s="518"/>
      <c r="ET35" s="518"/>
      <c r="EU35" s="518"/>
      <c r="EV35" s="518"/>
      <c r="EW35" s="518"/>
      <c r="EX35" s="518"/>
      <c r="EY35" s="518"/>
      <c r="EZ35" s="518"/>
      <c r="FA35" s="518"/>
      <c r="FB35" s="518"/>
      <c r="FC35" s="518"/>
      <c r="FD35" s="518"/>
      <c r="FE35" s="523"/>
    </row>
    <row r="36" spans="1:161" s="136" customFormat="1" ht="11.25">
      <c r="A36" s="208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10" t="s">
        <v>213</v>
      </c>
    </row>
    <row r="37" spans="1:161" s="136" customFormat="1" ht="6" customHeight="1">
      <c r="A37" s="198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10"/>
    </row>
    <row r="38" spans="1:161" s="136" customFormat="1" ht="11.25">
      <c r="A38" s="441" t="s">
        <v>146</v>
      </c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520"/>
      <c r="AQ38" s="441" t="s">
        <v>184</v>
      </c>
      <c r="AR38" s="442"/>
      <c r="AS38" s="442"/>
      <c r="AT38" s="442"/>
      <c r="AU38" s="442"/>
      <c r="AV38" s="442"/>
      <c r="AW38" s="520"/>
      <c r="AX38" s="456" t="s">
        <v>185</v>
      </c>
      <c r="AY38" s="456"/>
      <c r="AZ38" s="456"/>
      <c r="BA38" s="456"/>
      <c r="BB38" s="456"/>
      <c r="BC38" s="456"/>
      <c r="BD38" s="456"/>
      <c r="BE38" s="456"/>
      <c r="BF38" s="456"/>
      <c r="BG38" s="456"/>
      <c r="BH38" s="456"/>
      <c r="BI38" s="456"/>
      <c r="BJ38" s="456"/>
      <c r="BK38" s="456"/>
      <c r="BL38" s="456"/>
      <c r="BM38" s="456"/>
      <c r="BN38" s="456"/>
      <c r="BO38" s="456"/>
      <c r="BP38" s="456"/>
      <c r="BQ38" s="458" t="s">
        <v>186</v>
      </c>
      <c r="BR38" s="456"/>
      <c r="BS38" s="456"/>
      <c r="BT38" s="456"/>
      <c r="BU38" s="456"/>
      <c r="BV38" s="456"/>
      <c r="BW38" s="456"/>
      <c r="BX38" s="456"/>
      <c r="BY38" s="456"/>
      <c r="BZ38" s="456"/>
      <c r="CA38" s="456"/>
      <c r="CB38" s="456"/>
      <c r="CC38" s="456"/>
      <c r="CD38" s="456"/>
      <c r="CE38" s="456"/>
      <c r="CF38" s="456"/>
      <c r="CG38" s="456"/>
      <c r="CH38" s="456"/>
      <c r="CI38" s="456"/>
      <c r="CJ38" s="458" t="s">
        <v>214</v>
      </c>
      <c r="CK38" s="458"/>
      <c r="CL38" s="458"/>
      <c r="CM38" s="458"/>
      <c r="CN38" s="458"/>
      <c r="CO38" s="458"/>
      <c r="CP38" s="458"/>
      <c r="CQ38" s="458"/>
      <c r="CR38" s="458"/>
      <c r="CS38" s="458"/>
      <c r="CT38" s="458"/>
      <c r="CU38" s="458"/>
      <c r="CV38" s="458"/>
      <c r="CW38" s="458"/>
      <c r="CX38" s="458"/>
      <c r="CY38" s="458"/>
      <c r="CZ38" s="458"/>
      <c r="DA38" s="458"/>
      <c r="DB38" s="458" t="s">
        <v>44</v>
      </c>
      <c r="DC38" s="458"/>
      <c r="DD38" s="458"/>
      <c r="DE38" s="458"/>
      <c r="DF38" s="458"/>
      <c r="DG38" s="458"/>
      <c r="DH38" s="458"/>
      <c r="DI38" s="458"/>
      <c r="DJ38" s="458"/>
      <c r="DK38" s="458"/>
      <c r="DL38" s="458"/>
      <c r="DM38" s="458"/>
      <c r="DN38" s="458"/>
      <c r="DO38" s="458"/>
      <c r="DP38" s="458"/>
      <c r="DQ38" s="458"/>
      <c r="DR38" s="458"/>
      <c r="DS38" s="458"/>
      <c r="DT38" s="460" t="s">
        <v>47</v>
      </c>
      <c r="DU38" s="461"/>
      <c r="DV38" s="461"/>
      <c r="DW38" s="461"/>
      <c r="DX38" s="461"/>
      <c r="DY38" s="461"/>
      <c r="DZ38" s="461"/>
      <c r="EA38" s="461"/>
      <c r="EB38" s="461"/>
      <c r="EC38" s="461"/>
      <c r="ED38" s="461"/>
      <c r="EE38" s="461"/>
      <c r="EF38" s="461"/>
      <c r="EG38" s="461"/>
      <c r="EH38" s="461"/>
      <c r="EI38" s="461"/>
      <c r="EJ38" s="461"/>
      <c r="EK38" s="461"/>
      <c r="EL38" s="462"/>
      <c r="EM38" s="456" t="s">
        <v>189</v>
      </c>
      <c r="EN38" s="456"/>
      <c r="EO38" s="456"/>
      <c r="EP38" s="456"/>
      <c r="EQ38" s="456"/>
      <c r="ER38" s="456"/>
      <c r="ES38" s="456"/>
      <c r="ET38" s="456"/>
      <c r="EU38" s="456"/>
      <c r="EV38" s="456"/>
      <c r="EW38" s="456"/>
      <c r="EX38" s="456"/>
      <c r="EY38" s="456"/>
      <c r="EZ38" s="456"/>
      <c r="FA38" s="456"/>
      <c r="FB38" s="456"/>
      <c r="FC38" s="456"/>
      <c r="FD38" s="456"/>
      <c r="FE38" s="456"/>
    </row>
    <row r="39" spans="1:161" s="136" customFormat="1" ht="11.25">
      <c r="A39" s="443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44"/>
      <c r="AP39" s="521"/>
      <c r="AQ39" s="443"/>
      <c r="AR39" s="444"/>
      <c r="AS39" s="444"/>
      <c r="AT39" s="444"/>
      <c r="AU39" s="444"/>
      <c r="AV39" s="444"/>
      <c r="AW39" s="521"/>
      <c r="AX39" s="456"/>
      <c r="AY39" s="456"/>
      <c r="AZ39" s="456"/>
      <c r="BA39" s="456"/>
      <c r="BB39" s="456"/>
      <c r="BC39" s="456"/>
      <c r="BD39" s="456"/>
      <c r="BE39" s="456"/>
      <c r="BF39" s="456"/>
      <c r="BG39" s="456"/>
      <c r="BH39" s="456"/>
      <c r="BI39" s="456"/>
      <c r="BJ39" s="456"/>
      <c r="BK39" s="456"/>
      <c r="BL39" s="456"/>
      <c r="BM39" s="456"/>
      <c r="BN39" s="456"/>
      <c r="BO39" s="456"/>
      <c r="BP39" s="456"/>
      <c r="BQ39" s="456"/>
      <c r="BR39" s="456"/>
      <c r="BS39" s="456"/>
      <c r="BT39" s="456"/>
      <c r="BU39" s="456"/>
      <c r="BV39" s="456"/>
      <c r="BW39" s="456"/>
      <c r="BX39" s="456"/>
      <c r="BY39" s="456"/>
      <c r="BZ39" s="456"/>
      <c r="CA39" s="456"/>
      <c r="CB39" s="456"/>
      <c r="CC39" s="456"/>
      <c r="CD39" s="456"/>
      <c r="CE39" s="456"/>
      <c r="CF39" s="456"/>
      <c r="CG39" s="456"/>
      <c r="CH39" s="456"/>
      <c r="CI39" s="456"/>
      <c r="CJ39" s="458"/>
      <c r="CK39" s="458"/>
      <c r="CL39" s="458"/>
      <c r="CM39" s="458"/>
      <c r="CN39" s="458"/>
      <c r="CO39" s="458"/>
      <c r="CP39" s="458"/>
      <c r="CQ39" s="458"/>
      <c r="CR39" s="458"/>
      <c r="CS39" s="458"/>
      <c r="CT39" s="458"/>
      <c r="CU39" s="458"/>
      <c r="CV39" s="458"/>
      <c r="CW39" s="458"/>
      <c r="CX39" s="458"/>
      <c r="CY39" s="458"/>
      <c r="CZ39" s="458"/>
      <c r="DA39" s="458"/>
      <c r="DB39" s="458"/>
      <c r="DC39" s="458"/>
      <c r="DD39" s="458"/>
      <c r="DE39" s="458"/>
      <c r="DF39" s="458"/>
      <c r="DG39" s="458"/>
      <c r="DH39" s="458"/>
      <c r="DI39" s="458"/>
      <c r="DJ39" s="458"/>
      <c r="DK39" s="458"/>
      <c r="DL39" s="458"/>
      <c r="DM39" s="458"/>
      <c r="DN39" s="458"/>
      <c r="DO39" s="458"/>
      <c r="DP39" s="458"/>
      <c r="DQ39" s="458"/>
      <c r="DR39" s="458"/>
      <c r="DS39" s="458"/>
      <c r="DT39" s="463"/>
      <c r="DU39" s="464"/>
      <c r="DV39" s="464"/>
      <c r="DW39" s="464"/>
      <c r="DX39" s="464"/>
      <c r="DY39" s="464"/>
      <c r="DZ39" s="464"/>
      <c r="EA39" s="464"/>
      <c r="EB39" s="464"/>
      <c r="EC39" s="464"/>
      <c r="ED39" s="464"/>
      <c r="EE39" s="464"/>
      <c r="EF39" s="464"/>
      <c r="EG39" s="464"/>
      <c r="EH39" s="464"/>
      <c r="EI39" s="464"/>
      <c r="EJ39" s="464"/>
      <c r="EK39" s="464"/>
      <c r="EL39" s="465"/>
      <c r="EM39" s="456"/>
      <c r="EN39" s="456"/>
      <c r="EO39" s="456"/>
      <c r="EP39" s="456"/>
      <c r="EQ39" s="456"/>
      <c r="ER39" s="456"/>
      <c r="ES39" s="456"/>
      <c r="ET39" s="456"/>
      <c r="EU39" s="456"/>
      <c r="EV39" s="456"/>
      <c r="EW39" s="456"/>
      <c r="EX39" s="456"/>
      <c r="EY39" s="456"/>
      <c r="EZ39" s="456"/>
      <c r="FA39" s="456"/>
      <c r="FB39" s="456"/>
      <c r="FC39" s="456"/>
      <c r="FD39" s="456"/>
      <c r="FE39" s="456"/>
    </row>
    <row r="40" spans="1:161" s="136" customFormat="1" ht="12" thickBot="1">
      <c r="A40" s="445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446"/>
      <c r="AL40" s="446"/>
      <c r="AM40" s="446"/>
      <c r="AN40" s="446"/>
      <c r="AO40" s="446"/>
      <c r="AP40" s="522"/>
      <c r="AQ40" s="445"/>
      <c r="AR40" s="446"/>
      <c r="AS40" s="446"/>
      <c r="AT40" s="446"/>
      <c r="AU40" s="446"/>
      <c r="AV40" s="446"/>
      <c r="AW40" s="522"/>
      <c r="AX40" s="457"/>
      <c r="AY40" s="457"/>
      <c r="AZ40" s="457"/>
      <c r="BA40" s="457"/>
      <c r="BB40" s="457"/>
      <c r="BC40" s="457"/>
      <c r="BD40" s="457"/>
      <c r="BE40" s="457"/>
      <c r="BF40" s="457"/>
      <c r="BG40" s="457"/>
      <c r="BH40" s="457"/>
      <c r="BI40" s="457"/>
      <c r="BJ40" s="457"/>
      <c r="BK40" s="457"/>
      <c r="BL40" s="457"/>
      <c r="BM40" s="457"/>
      <c r="BN40" s="457"/>
      <c r="BO40" s="457"/>
      <c r="BP40" s="457"/>
      <c r="BQ40" s="457"/>
      <c r="BR40" s="457"/>
      <c r="BS40" s="457"/>
      <c r="BT40" s="457"/>
      <c r="BU40" s="457"/>
      <c r="BV40" s="457"/>
      <c r="BW40" s="457"/>
      <c r="BX40" s="457"/>
      <c r="BY40" s="457"/>
      <c r="BZ40" s="457"/>
      <c r="CA40" s="457"/>
      <c r="CB40" s="457"/>
      <c r="CC40" s="457"/>
      <c r="CD40" s="457"/>
      <c r="CE40" s="457"/>
      <c r="CF40" s="457"/>
      <c r="CG40" s="457"/>
      <c r="CH40" s="457"/>
      <c r="CI40" s="457"/>
      <c r="CJ40" s="459"/>
      <c r="CK40" s="459"/>
      <c r="CL40" s="459"/>
      <c r="CM40" s="459"/>
      <c r="CN40" s="459"/>
      <c r="CO40" s="459"/>
      <c r="CP40" s="459"/>
      <c r="CQ40" s="459"/>
      <c r="CR40" s="459"/>
      <c r="CS40" s="459"/>
      <c r="CT40" s="459"/>
      <c r="CU40" s="459"/>
      <c r="CV40" s="459"/>
      <c r="CW40" s="459"/>
      <c r="CX40" s="459"/>
      <c r="CY40" s="459"/>
      <c r="CZ40" s="459"/>
      <c r="DA40" s="459"/>
      <c r="DB40" s="459"/>
      <c r="DC40" s="459"/>
      <c r="DD40" s="459"/>
      <c r="DE40" s="459"/>
      <c r="DF40" s="459"/>
      <c r="DG40" s="459"/>
      <c r="DH40" s="459"/>
      <c r="DI40" s="459"/>
      <c r="DJ40" s="459"/>
      <c r="DK40" s="459"/>
      <c r="DL40" s="459"/>
      <c r="DM40" s="459"/>
      <c r="DN40" s="459"/>
      <c r="DO40" s="459"/>
      <c r="DP40" s="459"/>
      <c r="DQ40" s="459"/>
      <c r="DR40" s="459"/>
      <c r="DS40" s="459"/>
      <c r="DT40" s="463"/>
      <c r="DU40" s="464"/>
      <c r="DV40" s="464"/>
      <c r="DW40" s="464"/>
      <c r="DX40" s="464"/>
      <c r="DY40" s="464"/>
      <c r="DZ40" s="464"/>
      <c r="EA40" s="464"/>
      <c r="EB40" s="464"/>
      <c r="EC40" s="464"/>
      <c r="ED40" s="464"/>
      <c r="EE40" s="464"/>
      <c r="EF40" s="464"/>
      <c r="EG40" s="464"/>
      <c r="EH40" s="464"/>
      <c r="EI40" s="464"/>
      <c r="EJ40" s="464"/>
      <c r="EK40" s="464"/>
      <c r="EL40" s="465"/>
      <c r="EM40" s="457"/>
      <c r="EN40" s="457"/>
      <c r="EO40" s="457"/>
      <c r="EP40" s="457"/>
      <c r="EQ40" s="457"/>
      <c r="ER40" s="457"/>
      <c r="ES40" s="457"/>
      <c r="ET40" s="457"/>
      <c r="EU40" s="457"/>
      <c r="EV40" s="457"/>
      <c r="EW40" s="457"/>
      <c r="EX40" s="457"/>
      <c r="EY40" s="457"/>
      <c r="EZ40" s="457"/>
      <c r="FA40" s="457"/>
      <c r="FB40" s="457"/>
      <c r="FC40" s="457"/>
      <c r="FD40" s="457"/>
      <c r="FE40" s="457"/>
    </row>
    <row r="41" spans="1:161" s="136" customFormat="1" ht="11.25">
      <c r="A41" s="207"/>
      <c r="B41" s="533" t="s">
        <v>215</v>
      </c>
      <c r="C41" s="533"/>
      <c r="D41" s="533"/>
      <c r="E41" s="533"/>
      <c r="F41" s="533"/>
      <c r="G41" s="533"/>
      <c r="H41" s="533"/>
      <c r="I41" s="533"/>
      <c r="J41" s="533"/>
      <c r="K41" s="533"/>
      <c r="L41" s="533"/>
      <c r="M41" s="533"/>
      <c r="N41" s="533"/>
      <c r="O41" s="533"/>
      <c r="P41" s="533"/>
      <c r="Q41" s="533"/>
      <c r="R41" s="533"/>
      <c r="S41" s="533"/>
      <c r="T41" s="533"/>
      <c r="U41" s="533"/>
      <c r="V41" s="533"/>
      <c r="W41" s="533"/>
      <c r="X41" s="533"/>
      <c r="Y41" s="533"/>
      <c r="Z41" s="533"/>
      <c r="AA41" s="533"/>
      <c r="AB41" s="533"/>
      <c r="AC41" s="533"/>
      <c r="AD41" s="533"/>
      <c r="AE41" s="533"/>
      <c r="AF41" s="533"/>
      <c r="AG41" s="533"/>
      <c r="AH41" s="533"/>
      <c r="AI41" s="533"/>
      <c r="AJ41" s="533"/>
      <c r="AK41" s="533"/>
      <c r="AL41" s="533"/>
      <c r="AM41" s="533"/>
      <c r="AN41" s="533"/>
      <c r="AO41" s="533"/>
      <c r="AP41" s="533"/>
      <c r="AQ41" s="509" t="s">
        <v>216</v>
      </c>
      <c r="AR41" s="510"/>
      <c r="AS41" s="510"/>
      <c r="AT41" s="510"/>
      <c r="AU41" s="510"/>
      <c r="AV41" s="510"/>
      <c r="AW41" s="511"/>
      <c r="AX41" s="534" t="s">
        <v>193</v>
      </c>
      <c r="AY41" s="527"/>
      <c r="AZ41" s="529"/>
      <c r="BA41" s="529"/>
      <c r="BB41" s="529"/>
      <c r="BC41" s="529"/>
      <c r="BD41" s="529"/>
      <c r="BE41" s="529"/>
      <c r="BF41" s="529"/>
      <c r="BG41" s="529"/>
      <c r="BH41" s="529"/>
      <c r="BI41" s="529"/>
      <c r="BJ41" s="529"/>
      <c r="BK41" s="529"/>
      <c r="BL41" s="529"/>
      <c r="BM41" s="529"/>
      <c r="BN41" s="529"/>
      <c r="BO41" s="524" t="s">
        <v>194</v>
      </c>
      <c r="BP41" s="525"/>
      <c r="BQ41" s="531"/>
      <c r="BR41" s="529"/>
      <c r="BS41" s="529"/>
      <c r="BT41" s="529"/>
      <c r="BU41" s="529"/>
      <c r="BV41" s="529"/>
      <c r="BW41" s="529"/>
      <c r="BX41" s="529"/>
      <c r="BY41" s="529"/>
      <c r="BZ41" s="529"/>
      <c r="CA41" s="529"/>
      <c r="CB41" s="529"/>
      <c r="CC41" s="529"/>
      <c r="CD41" s="529"/>
      <c r="CE41" s="529"/>
      <c r="CF41" s="529"/>
      <c r="CG41" s="529"/>
      <c r="CH41" s="529"/>
      <c r="CI41" s="532"/>
      <c r="CJ41" s="526" t="s">
        <v>193</v>
      </c>
      <c r="CK41" s="527"/>
      <c r="CL41" s="529"/>
      <c r="CM41" s="529"/>
      <c r="CN41" s="529"/>
      <c r="CO41" s="529"/>
      <c r="CP41" s="529"/>
      <c r="CQ41" s="529"/>
      <c r="CR41" s="529"/>
      <c r="CS41" s="529"/>
      <c r="CT41" s="529"/>
      <c r="CU41" s="529"/>
      <c r="CV41" s="529"/>
      <c r="CW41" s="529"/>
      <c r="CX41" s="529"/>
      <c r="CY41" s="529"/>
      <c r="CZ41" s="524" t="s">
        <v>194</v>
      </c>
      <c r="DA41" s="525"/>
      <c r="DB41" s="526" t="s">
        <v>193</v>
      </c>
      <c r="DC41" s="527"/>
      <c r="DD41" s="529"/>
      <c r="DE41" s="529"/>
      <c r="DF41" s="529"/>
      <c r="DG41" s="529"/>
      <c r="DH41" s="529"/>
      <c r="DI41" s="529"/>
      <c r="DJ41" s="529"/>
      <c r="DK41" s="529"/>
      <c r="DL41" s="529"/>
      <c r="DM41" s="529"/>
      <c r="DN41" s="529"/>
      <c r="DO41" s="529"/>
      <c r="DP41" s="529"/>
      <c r="DQ41" s="529"/>
      <c r="DR41" s="524" t="s">
        <v>194</v>
      </c>
      <c r="DS41" s="525"/>
      <c r="DT41" s="526" t="s">
        <v>193</v>
      </c>
      <c r="DU41" s="527"/>
      <c r="DV41" s="528"/>
      <c r="DW41" s="529"/>
      <c r="DX41" s="529"/>
      <c r="DY41" s="529"/>
      <c r="DZ41" s="529"/>
      <c r="EA41" s="529"/>
      <c r="EB41" s="529"/>
      <c r="EC41" s="529"/>
      <c r="ED41" s="529"/>
      <c r="EE41" s="529"/>
      <c r="EF41" s="529"/>
      <c r="EG41" s="529"/>
      <c r="EH41" s="529"/>
      <c r="EI41" s="529"/>
      <c r="EJ41" s="529"/>
      <c r="EK41" s="524" t="s">
        <v>194</v>
      </c>
      <c r="EL41" s="525"/>
      <c r="EM41" s="526" t="s">
        <v>193</v>
      </c>
      <c r="EN41" s="527"/>
      <c r="EO41" s="528">
        <f>AZ41+BQ41+CL41+DD41+DV41</f>
        <v>0</v>
      </c>
      <c r="EP41" s="529"/>
      <c r="EQ41" s="529"/>
      <c r="ER41" s="529"/>
      <c r="ES41" s="529"/>
      <c r="ET41" s="529"/>
      <c r="EU41" s="529"/>
      <c r="EV41" s="529"/>
      <c r="EW41" s="529"/>
      <c r="EX41" s="529"/>
      <c r="EY41" s="529"/>
      <c r="EZ41" s="529"/>
      <c r="FA41" s="529"/>
      <c r="FB41" s="529"/>
      <c r="FC41" s="529"/>
      <c r="FD41" s="524" t="s">
        <v>194</v>
      </c>
      <c r="FE41" s="530"/>
    </row>
    <row r="42" spans="1:161" s="136" customFormat="1" ht="11.25">
      <c r="A42" s="193"/>
      <c r="B42" s="508" t="s">
        <v>199</v>
      </c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3" t="s">
        <v>217</v>
      </c>
      <c r="AR42" s="504"/>
      <c r="AS42" s="504"/>
      <c r="AT42" s="504"/>
      <c r="AU42" s="504"/>
      <c r="AV42" s="504"/>
      <c r="AW42" s="505"/>
      <c r="AX42" s="558" t="s">
        <v>201</v>
      </c>
      <c r="AY42" s="536"/>
      <c r="AZ42" s="536"/>
      <c r="BA42" s="536"/>
      <c r="BB42" s="536"/>
      <c r="BC42" s="536"/>
      <c r="BD42" s="536"/>
      <c r="BE42" s="536"/>
      <c r="BF42" s="536"/>
      <c r="BG42" s="536"/>
      <c r="BH42" s="536"/>
      <c r="BI42" s="536"/>
      <c r="BJ42" s="536"/>
      <c r="BK42" s="536"/>
      <c r="BL42" s="536"/>
      <c r="BM42" s="536"/>
      <c r="BN42" s="536"/>
      <c r="BO42" s="536"/>
      <c r="BP42" s="537"/>
      <c r="BQ42" s="535" t="s">
        <v>201</v>
      </c>
      <c r="BR42" s="536"/>
      <c r="BS42" s="536"/>
      <c r="BT42" s="536"/>
      <c r="BU42" s="536"/>
      <c r="BV42" s="536"/>
      <c r="BW42" s="536"/>
      <c r="BX42" s="536"/>
      <c r="BY42" s="536"/>
      <c r="BZ42" s="536"/>
      <c r="CA42" s="536"/>
      <c r="CB42" s="536"/>
      <c r="CC42" s="536"/>
      <c r="CD42" s="536"/>
      <c r="CE42" s="536"/>
      <c r="CF42" s="536"/>
      <c r="CG42" s="536"/>
      <c r="CH42" s="536"/>
      <c r="CI42" s="537"/>
      <c r="CJ42" s="535" t="s">
        <v>201</v>
      </c>
      <c r="CK42" s="536"/>
      <c r="CL42" s="536"/>
      <c r="CM42" s="536"/>
      <c r="CN42" s="536"/>
      <c r="CO42" s="536"/>
      <c r="CP42" s="536"/>
      <c r="CQ42" s="536"/>
      <c r="CR42" s="536"/>
      <c r="CS42" s="536"/>
      <c r="CT42" s="536"/>
      <c r="CU42" s="536"/>
      <c r="CV42" s="536"/>
      <c r="CW42" s="536"/>
      <c r="CX42" s="536"/>
      <c r="CY42" s="536"/>
      <c r="CZ42" s="536"/>
      <c r="DA42" s="537"/>
      <c r="DB42" s="535" t="s">
        <v>201</v>
      </c>
      <c r="DC42" s="536"/>
      <c r="DD42" s="536"/>
      <c r="DE42" s="536"/>
      <c r="DF42" s="536"/>
      <c r="DG42" s="536"/>
      <c r="DH42" s="536"/>
      <c r="DI42" s="536"/>
      <c r="DJ42" s="536"/>
      <c r="DK42" s="536"/>
      <c r="DL42" s="536"/>
      <c r="DM42" s="536"/>
      <c r="DN42" s="536"/>
      <c r="DO42" s="536"/>
      <c r="DP42" s="536"/>
      <c r="DQ42" s="536"/>
      <c r="DR42" s="536"/>
      <c r="DS42" s="537"/>
      <c r="DT42" s="545" t="s">
        <v>193</v>
      </c>
      <c r="DU42" s="546"/>
      <c r="DV42" s="549"/>
      <c r="DW42" s="549"/>
      <c r="DX42" s="549"/>
      <c r="DY42" s="549"/>
      <c r="DZ42" s="549"/>
      <c r="EA42" s="549"/>
      <c r="EB42" s="549"/>
      <c r="EC42" s="549"/>
      <c r="ED42" s="549"/>
      <c r="EE42" s="549"/>
      <c r="EF42" s="549"/>
      <c r="EG42" s="549"/>
      <c r="EH42" s="549"/>
      <c r="EI42" s="549"/>
      <c r="EJ42" s="549"/>
      <c r="EK42" s="492" t="s">
        <v>194</v>
      </c>
      <c r="EL42" s="543"/>
      <c r="EM42" s="545" t="s">
        <v>193</v>
      </c>
      <c r="EN42" s="546"/>
      <c r="EO42" s="549"/>
      <c r="EP42" s="536"/>
      <c r="EQ42" s="536"/>
      <c r="ER42" s="536"/>
      <c r="ES42" s="536"/>
      <c r="ET42" s="536"/>
      <c r="EU42" s="536"/>
      <c r="EV42" s="536"/>
      <c r="EW42" s="536"/>
      <c r="EX42" s="536"/>
      <c r="EY42" s="536"/>
      <c r="EZ42" s="536"/>
      <c r="FA42" s="536"/>
      <c r="FB42" s="536"/>
      <c r="FC42" s="536"/>
      <c r="FD42" s="492" t="s">
        <v>194</v>
      </c>
      <c r="FE42" s="541"/>
    </row>
    <row r="43" spans="1:161" s="136" customFormat="1" ht="11.25">
      <c r="A43" s="196"/>
      <c r="B43" s="500" t="s">
        <v>218</v>
      </c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476"/>
      <c r="AR43" s="477"/>
      <c r="AS43" s="477"/>
      <c r="AT43" s="477"/>
      <c r="AU43" s="477"/>
      <c r="AV43" s="477"/>
      <c r="AW43" s="478"/>
      <c r="AX43" s="559"/>
      <c r="AY43" s="539"/>
      <c r="AZ43" s="539"/>
      <c r="BA43" s="539"/>
      <c r="BB43" s="539"/>
      <c r="BC43" s="539"/>
      <c r="BD43" s="539"/>
      <c r="BE43" s="539"/>
      <c r="BF43" s="539"/>
      <c r="BG43" s="539"/>
      <c r="BH43" s="539"/>
      <c r="BI43" s="539"/>
      <c r="BJ43" s="539"/>
      <c r="BK43" s="539"/>
      <c r="BL43" s="539"/>
      <c r="BM43" s="539"/>
      <c r="BN43" s="539"/>
      <c r="BO43" s="539"/>
      <c r="BP43" s="540"/>
      <c r="BQ43" s="538"/>
      <c r="BR43" s="539"/>
      <c r="BS43" s="539"/>
      <c r="BT43" s="539"/>
      <c r="BU43" s="539"/>
      <c r="BV43" s="539"/>
      <c r="BW43" s="539"/>
      <c r="BX43" s="539"/>
      <c r="BY43" s="539"/>
      <c r="BZ43" s="539"/>
      <c r="CA43" s="539"/>
      <c r="CB43" s="539"/>
      <c r="CC43" s="539"/>
      <c r="CD43" s="539"/>
      <c r="CE43" s="539"/>
      <c r="CF43" s="539"/>
      <c r="CG43" s="539"/>
      <c r="CH43" s="539"/>
      <c r="CI43" s="540"/>
      <c r="CJ43" s="538"/>
      <c r="CK43" s="539"/>
      <c r="CL43" s="539"/>
      <c r="CM43" s="539"/>
      <c r="CN43" s="539"/>
      <c r="CO43" s="539"/>
      <c r="CP43" s="539"/>
      <c r="CQ43" s="539"/>
      <c r="CR43" s="539"/>
      <c r="CS43" s="539"/>
      <c r="CT43" s="539"/>
      <c r="CU43" s="539"/>
      <c r="CV43" s="539"/>
      <c r="CW43" s="539"/>
      <c r="CX43" s="539"/>
      <c r="CY43" s="539"/>
      <c r="CZ43" s="539"/>
      <c r="DA43" s="540"/>
      <c r="DB43" s="538"/>
      <c r="DC43" s="539"/>
      <c r="DD43" s="539"/>
      <c r="DE43" s="539"/>
      <c r="DF43" s="539"/>
      <c r="DG43" s="539"/>
      <c r="DH43" s="539"/>
      <c r="DI43" s="539"/>
      <c r="DJ43" s="539"/>
      <c r="DK43" s="539"/>
      <c r="DL43" s="539"/>
      <c r="DM43" s="539"/>
      <c r="DN43" s="539"/>
      <c r="DO43" s="539"/>
      <c r="DP43" s="539"/>
      <c r="DQ43" s="539"/>
      <c r="DR43" s="539"/>
      <c r="DS43" s="540"/>
      <c r="DT43" s="547"/>
      <c r="DU43" s="548"/>
      <c r="DV43" s="550"/>
      <c r="DW43" s="550"/>
      <c r="DX43" s="550"/>
      <c r="DY43" s="550"/>
      <c r="DZ43" s="550"/>
      <c r="EA43" s="550"/>
      <c r="EB43" s="550"/>
      <c r="EC43" s="550"/>
      <c r="ED43" s="550"/>
      <c r="EE43" s="550"/>
      <c r="EF43" s="550"/>
      <c r="EG43" s="550"/>
      <c r="EH43" s="550"/>
      <c r="EI43" s="550"/>
      <c r="EJ43" s="550"/>
      <c r="EK43" s="507"/>
      <c r="EL43" s="544"/>
      <c r="EM43" s="547"/>
      <c r="EN43" s="548"/>
      <c r="EO43" s="539"/>
      <c r="EP43" s="539"/>
      <c r="EQ43" s="539"/>
      <c r="ER43" s="539"/>
      <c r="ES43" s="539"/>
      <c r="ET43" s="539"/>
      <c r="EU43" s="539"/>
      <c r="EV43" s="539"/>
      <c r="EW43" s="539"/>
      <c r="EX43" s="539"/>
      <c r="EY43" s="539"/>
      <c r="EZ43" s="539"/>
      <c r="FA43" s="539"/>
      <c r="FB43" s="539"/>
      <c r="FC43" s="539"/>
      <c r="FD43" s="507"/>
      <c r="FE43" s="542"/>
    </row>
    <row r="44" spans="1:161" s="136" customFormat="1" ht="11.25">
      <c r="A44" s="196"/>
      <c r="B44" s="501" t="s">
        <v>203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  <c r="AD44" s="501"/>
      <c r="AE44" s="501"/>
      <c r="AF44" s="501"/>
      <c r="AG44" s="501"/>
      <c r="AH44" s="501"/>
      <c r="AI44" s="501"/>
      <c r="AJ44" s="501"/>
      <c r="AK44" s="501"/>
      <c r="AL44" s="501"/>
      <c r="AM44" s="501"/>
      <c r="AN44" s="501"/>
      <c r="AO44" s="501"/>
      <c r="AP44" s="501"/>
      <c r="AQ44" s="509" t="s">
        <v>219</v>
      </c>
      <c r="AR44" s="510"/>
      <c r="AS44" s="510"/>
      <c r="AT44" s="510"/>
      <c r="AU44" s="510"/>
      <c r="AV44" s="510"/>
      <c r="AW44" s="511"/>
      <c r="AX44" s="554" t="s">
        <v>201</v>
      </c>
      <c r="AY44" s="555"/>
      <c r="AZ44" s="555"/>
      <c r="BA44" s="555"/>
      <c r="BB44" s="555"/>
      <c r="BC44" s="555"/>
      <c r="BD44" s="555"/>
      <c r="BE44" s="555"/>
      <c r="BF44" s="555"/>
      <c r="BG44" s="555"/>
      <c r="BH44" s="555"/>
      <c r="BI44" s="555"/>
      <c r="BJ44" s="555"/>
      <c r="BK44" s="555"/>
      <c r="BL44" s="555"/>
      <c r="BM44" s="555"/>
      <c r="BN44" s="555"/>
      <c r="BO44" s="555"/>
      <c r="BP44" s="556"/>
      <c r="BQ44" s="555" t="s">
        <v>201</v>
      </c>
      <c r="BR44" s="555"/>
      <c r="BS44" s="555"/>
      <c r="BT44" s="555"/>
      <c r="BU44" s="555"/>
      <c r="BV44" s="555"/>
      <c r="BW44" s="555"/>
      <c r="BX44" s="555"/>
      <c r="BY44" s="555"/>
      <c r="BZ44" s="555"/>
      <c r="CA44" s="555"/>
      <c r="CB44" s="555"/>
      <c r="CC44" s="555"/>
      <c r="CD44" s="555"/>
      <c r="CE44" s="555"/>
      <c r="CF44" s="555"/>
      <c r="CG44" s="555"/>
      <c r="CH44" s="555"/>
      <c r="CI44" s="555"/>
      <c r="CJ44" s="551" t="s">
        <v>193</v>
      </c>
      <c r="CK44" s="552"/>
      <c r="CL44" s="557"/>
      <c r="CM44" s="557"/>
      <c r="CN44" s="557"/>
      <c r="CO44" s="557"/>
      <c r="CP44" s="557"/>
      <c r="CQ44" s="557"/>
      <c r="CR44" s="557"/>
      <c r="CS44" s="557"/>
      <c r="CT44" s="557"/>
      <c r="CU44" s="557"/>
      <c r="CV44" s="557"/>
      <c r="CW44" s="557"/>
      <c r="CX44" s="557"/>
      <c r="CY44" s="557"/>
      <c r="CZ44" s="533" t="s">
        <v>194</v>
      </c>
      <c r="DA44" s="553"/>
      <c r="DB44" s="555" t="s">
        <v>201</v>
      </c>
      <c r="DC44" s="555"/>
      <c r="DD44" s="555"/>
      <c r="DE44" s="555"/>
      <c r="DF44" s="555"/>
      <c r="DG44" s="555"/>
      <c r="DH44" s="555"/>
      <c r="DI44" s="555"/>
      <c r="DJ44" s="555"/>
      <c r="DK44" s="555"/>
      <c r="DL44" s="555"/>
      <c r="DM44" s="555"/>
      <c r="DN44" s="555"/>
      <c r="DO44" s="555"/>
      <c r="DP44" s="555"/>
      <c r="DQ44" s="555"/>
      <c r="DR44" s="555"/>
      <c r="DS44" s="555"/>
      <c r="DT44" s="551" t="s">
        <v>193</v>
      </c>
      <c r="DU44" s="552"/>
      <c r="DV44" s="557"/>
      <c r="DW44" s="557"/>
      <c r="DX44" s="557"/>
      <c r="DY44" s="557"/>
      <c r="DZ44" s="557"/>
      <c r="EA44" s="557"/>
      <c r="EB44" s="557"/>
      <c r="EC44" s="557"/>
      <c r="ED44" s="557"/>
      <c r="EE44" s="557"/>
      <c r="EF44" s="557"/>
      <c r="EG44" s="557"/>
      <c r="EH44" s="557"/>
      <c r="EI44" s="557"/>
      <c r="EJ44" s="557"/>
      <c r="EK44" s="533" t="s">
        <v>194</v>
      </c>
      <c r="EL44" s="553"/>
      <c r="EM44" s="551" t="s">
        <v>193</v>
      </c>
      <c r="EN44" s="552"/>
      <c r="EO44" s="557"/>
      <c r="EP44" s="557"/>
      <c r="EQ44" s="557"/>
      <c r="ER44" s="557"/>
      <c r="ES44" s="557"/>
      <c r="ET44" s="557"/>
      <c r="EU44" s="557"/>
      <c r="EV44" s="557"/>
      <c r="EW44" s="557"/>
      <c r="EX44" s="557"/>
      <c r="EY44" s="557"/>
      <c r="EZ44" s="557"/>
      <c r="FA44" s="557"/>
      <c r="FB44" s="557"/>
      <c r="FC44" s="557"/>
      <c r="FD44" s="533" t="s">
        <v>194</v>
      </c>
      <c r="FE44" s="560"/>
    </row>
    <row r="45" spans="1:161" s="136" customFormat="1" ht="24" customHeight="1">
      <c r="A45" s="196"/>
      <c r="B45" s="513" t="s">
        <v>220</v>
      </c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513"/>
      <c r="AG45" s="513"/>
      <c r="AH45" s="513"/>
      <c r="AI45" s="513"/>
      <c r="AJ45" s="513"/>
      <c r="AK45" s="513"/>
      <c r="AL45" s="513"/>
      <c r="AM45" s="513"/>
      <c r="AN45" s="513"/>
      <c r="AO45" s="513"/>
      <c r="AP45" s="513"/>
      <c r="AQ45" s="514" t="s">
        <v>221</v>
      </c>
      <c r="AR45" s="515"/>
      <c r="AS45" s="515"/>
      <c r="AT45" s="515"/>
      <c r="AU45" s="515"/>
      <c r="AV45" s="515"/>
      <c r="AW45" s="516"/>
      <c r="AX45" s="554" t="s">
        <v>201</v>
      </c>
      <c r="AY45" s="555"/>
      <c r="AZ45" s="555"/>
      <c r="BA45" s="555"/>
      <c r="BB45" s="555"/>
      <c r="BC45" s="555"/>
      <c r="BD45" s="555"/>
      <c r="BE45" s="555"/>
      <c r="BF45" s="555"/>
      <c r="BG45" s="555"/>
      <c r="BH45" s="555"/>
      <c r="BI45" s="555"/>
      <c r="BJ45" s="555"/>
      <c r="BK45" s="555"/>
      <c r="BL45" s="555"/>
      <c r="BM45" s="555"/>
      <c r="BN45" s="555"/>
      <c r="BO45" s="555"/>
      <c r="BP45" s="556"/>
      <c r="BQ45" s="555" t="s">
        <v>201</v>
      </c>
      <c r="BR45" s="555"/>
      <c r="BS45" s="555"/>
      <c r="BT45" s="555"/>
      <c r="BU45" s="555"/>
      <c r="BV45" s="555"/>
      <c r="BW45" s="555"/>
      <c r="BX45" s="555"/>
      <c r="BY45" s="555"/>
      <c r="BZ45" s="555"/>
      <c r="CA45" s="555"/>
      <c r="CB45" s="555"/>
      <c r="CC45" s="555"/>
      <c r="CD45" s="555"/>
      <c r="CE45" s="555"/>
      <c r="CF45" s="555"/>
      <c r="CG45" s="555"/>
      <c r="CH45" s="555"/>
      <c r="CI45" s="555"/>
      <c r="CJ45" s="551" t="s">
        <v>193</v>
      </c>
      <c r="CK45" s="552"/>
      <c r="CL45" s="557"/>
      <c r="CM45" s="557"/>
      <c r="CN45" s="557"/>
      <c r="CO45" s="557"/>
      <c r="CP45" s="557"/>
      <c r="CQ45" s="557"/>
      <c r="CR45" s="557"/>
      <c r="CS45" s="557"/>
      <c r="CT45" s="557"/>
      <c r="CU45" s="557"/>
      <c r="CV45" s="557"/>
      <c r="CW45" s="557"/>
      <c r="CX45" s="557"/>
      <c r="CY45" s="557"/>
      <c r="CZ45" s="533" t="s">
        <v>194</v>
      </c>
      <c r="DA45" s="553"/>
      <c r="DB45" s="555" t="s">
        <v>201</v>
      </c>
      <c r="DC45" s="555"/>
      <c r="DD45" s="555"/>
      <c r="DE45" s="555"/>
      <c r="DF45" s="555"/>
      <c r="DG45" s="555"/>
      <c r="DH45" s="555"/>
      <c r="DI45" s="555"/>
      <c r="DJ45" s="555"/>
      <c r="DK45" s="555"/>
      <c r="DL45" s="555"/>
      <c r="DM45" s="555"/>
      <c r="DN45" s="555"/>
      <c r="DO45" s="555"/>
      <c r="DP45" s="555"/>
      <c r="DQ45" s="555"/>
      <c r="DR45" s="555"/>
      <c r="DS45" s="555"/>
      <c r="DT45" s="551" t="s">
        <v>193</v>
      </c>
      <c r="DU45" s="552"/>
      <c r="DV45" s="557"/>
      <c r="DW45" s="557"/>
      <c r="DX45" s="557"/>
      <c r="DY45" s="557"/>
      <c r="DZ45" s="557"/>
      <c r="EA45" s="557"/>
      <c r="EB45" s="557"/>
      <c r="EC45" s="557"/>
      <c r="ED45" s="557"/>
      <c r="EE45" s="557"/>
      <c r="EF45" s="557"/>
      <c r="EG45" s="557"/>
      <c r="EH45" s="557"/>
      <c r="EI45" s="557"/>
      <c r="EJ45" s="557"/>
      <c r="EK45" s="533" t="s">
        <v>194</v>
      </c>
      <c r="EL45" s="553"/>
      <c r="EM45" s="551" t="s">
        <v>193</v>
      </c>
      <c r="EN45" s="552"/>
      <c r="EO45" s="557"/>
      <c r="EP45" s="557"/>
      <c r="EQ45" s="557"/>
      <c r="ER45" s="557"/>
      <c r="ES45" s="557"/>
      <c r="ET45" s="557"/>
      <c r="EU45" s="557"/>
      <c r="EV45" s="557"/>
      <c r="EW45" s="557"/>
      <c r="EX45" s="557"/>
      <c r="EY45" s="557"/>
      <c r="EZ45" s="557"/>
      <c r="FA45" s="557"/>
      <c r="FB45" s="557"/>
      <c r="FC45" s="557"/>
      <c r="FD45" s="533" t="s">
        <v>194</v>
      </c>
      <c r="FE45" s="560"/>
    </row>
    <row r="46" spans="1:161" s="136" customFormat="1" ht="11.25">
      <c r="A46" s="207"/>
      <c r="B46" s="501" t="s">
        <v>222</v>
      </c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01"/>
      <c r="AD46" s="501"/>
      <c r="AE46" s="501"/>
      <c r="AF46" s="501"/>
      <c r="AG46" s="501"/>
      <c r="AH46" s="501"/>
      <c r="AI46" s="501"/>
      <c r="AJ46" s="501"/>
      <c r="AK46" s="501"/>
      <c r="AL46" s="501"/>
      <c r="AM46" s="501"/>
      <c r="AN46" s="501"/>
      <c r="AO46" s="501"/>
      <c r="AP46" s="501"/>
      <c r="AQ46" s="509" t="s">
        <v>223</v>
      </c>
      <c r="AR46" s="510"/>
      <c r="AS46" s="510"/>
      <c r="AT46" s="510"/>
      <c r="AU46" s="510"/>
      <c r="AV46" s="510"/>
      <c r="AW46" s="511"/>
      <c r="AX46" s="561" t="s">
        <v>193</v>
      </c>
      <c r="AY46" s="552"/>
      <c r="AZ46" s="557"/>
      <c r="BA46" s="557"/>
      <c r="BB46" s="557"/>
      <c r="BC46" s="557"/>
      <c r="BD46" s="557"/>
      <c r="BE46" s="557"/>
      <c r="BF46" s="557"/>
      <c r="BG46" s="557"/>
      <c r="BH46" s="557"/>
      <c r="BI46" s="557"/>
      <c r="BJ46" s="557"/>
      <c r="BK46" s="557"/>
      <c r="BL46" s="557"/>
      <c r="BM46" s="557"/>
      <c r="BN46" s="557"/>
      <c r="BO46" s="533" t="s">
        <v>194</v>
      </c>
      <c r="BP46" s="553"/>
      <c r="BQ46" s="555"/>
      <c r="BR46" s="555"/>
      <c r="BS46" s="555"/>
      <c r="BT46" s="555"/>
      <c r="BU46" s="555"/>
      <c r="BV46" s="555"/>
      <c r="BW46" s="555"/>
      <c r="BX46" s="555"/>
      <c r="BY46" s="555"/>
      <c r="BZ46" s="555"/>
      <c r="CA46" s="555"/>
      <c r="CB46" s="555"/>
      <c r="CC46" s="555"/>
      <c r="CD46" s="555"/>
      <c r="CE46" s="555"/>
      <c r="CF46" s="555"/>
      <c r="CG46" s="555"/>
      <c r="CH46" s="555"/>
      <c r="CI46" s="555"/>
      <c r="CJ46" s="555"/>
      <c r="CK46" s="555"/>
      <c r="CL46" s="555"/>
      <c r="CM46" s="555"/>
      <c r="CN46" s="555"/>
      <c r="CO46" s="555"/>
      <c r="CP46" s="555"/>
      <c r="CQ46" s="555"/>
      <c r="CR46" s="555"/>
      <c r="CS46" s="555"/>
      <c r="CT46" s="555"/>
      <c r="CU46" s="555"/>
      <c r="CV46" s="555"/>
      <c r="CW46" s="555"/>
      <c r="CX46" s="555"/>
      <c r="CY46" s="555"/>
      <c r="CZ46" s="555"/>
      <c r="DA46" s="555"/>
      <c r="DB46" s="555" t="s">
        <v>201</v>
      </c>
      <c r="DC46" s="555"/>
      <c r="DD46" s="555"/>
      <c r="DE46" s="555"/>
      <c r="DF46" s="555"/>
      <c r="DG46" s="555"/>
      <c r="DH46" s="555"/>
      <c r="DI46" s="555"/>
      <c r="DJ46" s="555"/>
      <c r="DK46" s="555"/>
      <c r="DL46" s="555"/>
      <c r="DM46" s="555"/>
      <c r="DN46" s="555"/>
      <c r="DO46" s="555"/>
      <c r="DP46" s="555"/>
      <c r="DQ46" s="555"/>
      <c r="DR46" s="555"/>
      <c r="DS46" s="555"/>
      <c r="DT46" s="555"/>
      <c r="DU46" s="555"/>
      <c r="DV46" s="555"/>
      <c r="DW46" s="555"/>
      <c r="DX46" s="555"/>
      <c r="DY46" s="555"/>
      <c r="DZ46" s="555"/>
      <c r="EA46" s="555"/>
      <c r="EB46" s="555"/>
      <c r="EC46" s="555"/>
      <c r="ED46" s="555"/>
      <c r="EE46" s="555"/>
      <c r="EF46" s="555"/>
      <c r="EG46" s="555"/>
      <c r="EH46" s="555"/>
      <c r="EI46" s="555"/>
      <c r="EJ46" s="555"/>
      <c r="EK46" s="555"/>
      <c r="EL46" s="555"/>
      <c r="EM46" s="551" t="s">
        <v>193</v>
      </c>
      <c r="EN46" s="552"/>
      <c r="EO46" s="557"/>
      <c r="EP46" s="557"/>
      <c r="EQ46" s="557"/>
      <c r="ER46" s="557"/>
      <c r="ES46" s="557"/>
      <c r="ET46" s="557"/>
      <c r="EU46" s="557"/>
      <c r="EV46" s="557"/>
      <c r="EW46" s="557"/>
      <c r="EX46" s="557"/>
      <c r="EY46" s="557"/>
      <c r="EZ46" s="557"/>
      <c r="FA46" s="557"/>
      <c r="FB46" s="557"/>
      <c r="FC46" s="557"/>
      <c r="FD46" s="533" t="s">
        <v>194</v>
      </c>
      <c r="FE46" s="560"/>
    </row>
    <row r="47" spans="1:161" s="136" customFormat="1" ht="11.25">
      <c r="A47" s="207"/>
      <c r="B47" s="501" t="s">
        <v>224</v>
      </c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1"/>
      <c r="AB47" s="501"/>
      <c r="AC47" s="501"/>
      <c r="AD47" s="501"/>
      <c r="AE47" s="501"/>
      <c r="AF47" s="501"/>
      <c r="AG47" s="501"/>
      <c r="AH47" s="501"/>
      <c r="AI47" s="501"/>
      <c r="AJ47" s="501"/>
      <c r="AK47" s="501"/>
      <c r="AL47" s="501"/>
      <c r="AM47" s="501"/>
      <c r="AN47" s="501"/>
      <c r="AO47" s="501"/>
      <c r="AP47" s="501"/>
      <c r="AQ47" s="509" t="s">
        <v>225</v>
      </c>
      <c r="AR47" s="510"/>
      <c r="AS47" s="510"/>
      <c r="AT47" s="510"/>
      <c r="AU47" s="510"/>
      <c r="AV47" s="510"/>
      <c r="AW47" s="511"/>
      <c r="AX47" s="561" t="s">
        <v>193</v>
      </c>
      <c r="AY47" s="552"/>
      <c r="AZ47" s="557"/>
      <c r="BA47" s="557"/>
      <c r="BB47" s="557"/>
      <c r="BC47" s="557"/>
      <c r="BD47" s="557"/>
      <c r="BE47" s="557"/>
      <c r="BF47" s="557"/>
      <c r="BG47" s="557"/>
      <c r="BH47" s="557"/>
      <c r="BI47" s="557"/>
      <c r="BJ47" s="557"/>
      <c r="BK47" s="557"/>
      <c r="BL47" s="557"/>
      <c r="BM47" s="557"/>
      <c r="BN47" s="557"/>
      <c r="BO47" s="533" t="s">
        <v>194</v>
      </c>
      <c r="BP47" s="553"/>
      <c r="BQ47" s="555"/>
      <c r="BR47" s="555"/>
      <c r="BS47" s="555"/>
      <c r="BT47" s="555"/>
      <c r="BU47" s="555"/>
      <c r="BV47" s="555"/>
      <c r="BW47" s="555"/>
      <c r="BX47" s="555"/>
      <c r="BY47" s="555"/>
      <c r="BZ47" s="555"/>
      <c r="CA47" s="555"/>
      <c r="CB47" s="555"/>
      <c r="CC47" s="555"/>
      <c r="CD47" s="555"/>
      <c r="CE47" s="555"/>
      <c r="CF47" s="555"/>
      <c r="CG47" s="555"/>
      <c r="CH47" s="555"/>
      <c r="CI47" s="555"/>
      <c r="CJ47" s="555"/>
      <c r="CK47" s="555"/>
      <c r="CL47" s="555"/>
      <c r="CM47" s="555"/>
      <c r="CN47" s="555"/>
      <c r="CO47" s="555"/>
      <c r="CP47" s="555"/>
      <c r="CQ47" s="555"/>
      <c r="CR47" s="555"/>
      <c r="CS47" s="555"/>
      <c r="CT47" s="555"/>
      <c r="CU47" s="555"/>
      <c r="CV47" s="555"/>
      <c r="CW47" s="555"/>
      <c r="CX47" s="555"/>
      <c r="CY47" s="555"/>
      <c r="CZ47" s="555"/>
      <c r="DA47" s="555"/>
      <c r="DB47" s="555" t="s">
        <v>201</v>
      </c>
      <c r="DC47" s="555"/>
      <c r="DD47" s="555"/>
      <c r="DE47" s="555"/>
      <c r="DF47" s="555"/>
      <c r="DG47" s="555"/>
      <c r="DH47" s="555"/>
      <c r="DI47" s="555"/>
      <c r="DJ47" s="555"/>
      <c r="DK47" s="555"/>
      <c r="DL47" s="555"/>
      <c r="DM47" s="555"/>
      <c r="DN47" s="555"/>
      <c r="DO47" s="555"/>
      <c r="DP47" s="555"/>
      <c r="DQ47" s="555"/>
      <c r="DR47" s="555"/>
      <c r="DS47" s="555"/>
      <c r="DT47" s="555"/>
      <c r="DU47" s="555"/>
      <c r="DV47" s="555"/>
      <c r="DW47" s="555"/>
      <c r="DX47" s="555"/>
      <c r="DY47" s="555"/>
      <c r="DZ47" s="555"/>
      <c r="EA47" s="555"/>
      <c r="EB47" s="555"/>
      <c r="EC47" s="555"/>
      <c r="ED47" s="555"/>
      <c r="EE47" s="555"/>
      <c r="EF47" s="555"/>
      <c r="EG47" s="555"/>
      <c r="EH47" s="555"/>
      <c r="EI47" s="555"/>
      <c r="EJ47" s="555"/>
      <c r="EK47" s="555"/>
      <c r="EL47" s="555"/>
      <c r="EM47" s="551" t="s">
        <v>193</v>
      </c>
      <c r="EN47" s="552"/>
      <c r="EO47" s="557"/>
      <c r="EP47" s="557"/>
      <c r="EQ47" s="557"/>
      <c r="ER47" s="557"/>
      <c r="ES47" s="557"/>
      <c r="ET47" s="557"/>
      <c r="EU47" s="557"/>
      <c r="EV47" s="557"/>
      <c r="EW47" s="557"/>
      <c r="EX47" s="557"/>
      <c r="EY47" s="557"/>
      <c r="EZ47" s="557"/>
      <c r="FA47" s="557"/>
      <c r="FB47" s="557"/>
      <c r="FC47" s="557"/>
      <c r="FD47" s="533" t="s">
        <v>194</v>
      </c>
      <c r="FE47" s="560"/>
    </row>
    <row r="48" spans="1:161" s="136" customFormat="1" ht="11.25">
      <c r="A48" s="207"/>
      <c r="B48" s="501" t="s">
        <v>211</v>
      </c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  <c r="AD48" s="501"/>
      <c r="AE48" s="501"/>
      <c r="AF48" s="501"/>
      <c r="AG48" s="501"/>
      <c r="AH48" s="501"/>
      <c r="AI48" s="501"/>
      <c r="AJ48" s="501"/>
      <c r="AK48" s="501"/>
      <c r="AL48" s="501"/>
      <c r="AM48" s="501"/>
      <c r="AN48" s="501"/>
      <c r="AO48" s="501"/>
      <c r="AP48" s="501"/>
      <c r="AQ48" s="509" t="s">
        <v>226</v>
      </c>
      <c r="AR48" s="510"/>
      <c r="AS48" s="510"/>
      <c r="AT48" s="510"/>
      <c r="AU48" s="510"/>
      <c r="AV48" s="510"/>
      <c r="AW48" s="511"/>
      <c r="AX48" s="554"/>
      <c r="AY48" s="555"/>
      <c r="AZ48" s="555"/>
      <c r="BA48" s="555"/>
      <c r="BB48" s="555"/>
      <c r="BC48" s="555"/>
      <c r="BD48" s="555"/>
      <c r="BE48" s="555"/>
      <c r="BF48" s="555"/>
      <c r="BG48" s="555"/>
      <c r="BH48" s="555"/>
      <c r="BI48" s="555"/>
      <c r="BJ48" s="555"/>
      <c r="BK48" s="555"/>
      <c r="BL48" s="555"/>
      <c r="BM48" s="555"/>
      <c r="BN48" s="555"/>
      <c r="BO48" s="555"/>
      <c r="BP48" s="556"/>
      <c r="BQ48" s="555"/>
      <c r="BR48" s="555"/>
      <c r="BS48" s="555"/>
      <c r="BT48" s="555"/>
      <c r="BU48" s="555"/>
      <c r="BV48" s="555"/>
      <c r="BW48" s="555"/>
      <c r="BX48" s="555"/>
      <c r="BY48" s="555"/>
      <c r="BZ48" s="555"/>
      <c r="CA48" s="555"/>
      <c r="CB48" s="555"/>
      <c r="CC48" s="555"/>
      <c r="CD48" s="555"/>
      <c r="CE48" s="555"/>
      <c r="CF48" s="555"/>
      <c r="CG48" s="555"/>
      <c r="CH48" s="555"/>
      <c r="CI48" s="555"/>
      <c r="CJ48" s="555"/>
      <c r="CK48" s="555"/>
      <c r="CL48" s="555"/>
      <c r="CM48" s="555"/>
      <c r="CN48" s="555"/>
      <c r="CO48" s="555"/>
      <c r="CP48" s="555"/>
      <c r="CQ48" s="555"/>
      <c r="CR48" s="555"/>
      <c r="CS48" s="555"/>
      <c r="CT48" s="555"/>
      <c r="CU48" s="555"/>
      <c r="CV48" s="555"/>
      <c r="CW48" s="555"/>
      <c r="CX48" s="555"/>
      <c r="CY48" s="555"/>
      <c r="CZ48" s="555"/>
      <c r="DA48" s="555"/>
      <c r="DB48" s="555"/>
      <c r="DC48" s="555"/>
      <c r="DD48" s="555"/>
      <c r="DE48" s="555"/>
      <c r="DF48" s="555"/>
      <c r="DG48" s="555"/>
      <c r="DH48" s="555"/>
      <c r="DI48" s="555"/>
      <c r="DJ48" s="555"/>
      <c r="DK48" s="555"/>
      <c r="DL48" s="555"/>
      <c r="DM48" s="555"/>
      <c r="DN48" s="555"/>
      <c r="DO48" s="555"/>
      <c r="DP48" s="555"/>
      <c r="DQ48" s="555"/>
      <c r="DR48" s="555"/>
      <c r="DS48" s="555"/>
      <c r="DT48" s="555"/>
      <c r="DU48" s="555"/>
      <c r="DV48" s="555"/>
      <c r="DW48" s="555"/>
      <c r="DX48" s="555"/>
      <c r="DY48" s="555"/>
      <c r="DZ48" s="555"/>
      <c r="EA48" s="555"/>
      <c r="EB48" s="555"/>
      <c r="EC48" s="555"/>
      <c r="ED48" s="555"/>
      <c r="EE48" s="555"/>
      <c r="EF48" s="555"/>
      <c r="EG48" s="555"/>
      <c r="EH48" s="555"/>
      <c r="EI48" s="555"/>
      <c r="EJ48" s="555"/>
      <c r="EK48" s="555"/>
      <c r="EL48" s="555"/>
      <c r="EM48" s="551" t="s">
        <v>193</v>
      </c>
      <c r="EN48" s="552"/>
      <c r="EO48" s="557"/>
      <c r="EP48" s="557"/>
      <c r="EQ48" s="557"/>
      <c r="ER48" s="557"/>
      <c r="ES48" s="557"/>
      <c r="ET48" s="557"/>
      <c r="EU48" s="557"/>
      <c r="EV48" s="557"/>
      <c r="EW48" s="557"/>
      <c r="EX48" s="557"/>
      <c r="EY48" s="557"/>
      <c r="EZ48" s="557"/>
      <c r="FA48" s="557"/>
      <c r="FB48" s="557"/>
      <c r="FC48" s="557"/>
      <c r="FD48" s="533" t="s">
        <v>194</v>
      </c>
      <c r="FE48" s="560"/>
    </row>
    <row r="49" spans="1:161" s="136" customFormat="1" ht="11.25">
      <c r="A49" s="207"/>
      <c r="B49" s="501" t="s">
        <v>227</v>
      </c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1"/>
      <c r="AB49" s="501"/>
      <c r="AC49" s="501"/>
      <c r="AD49" s="501"/>
      <c r="AE49" s="501"/>
      <c r="AF49" s="501"/>
      <c r="AG49" s="501"/>
      <c r="AH49" s="501"/>
      <c r="AI49" s="501"/>
      <c r="AJ49" s="501"/>
      <c r="AK49" s="501"/>
      <c r="AL49" s="501"/>
      <c r="AM49" s="501"/>
      <c r="AN49" s="501"/>
      <c r="AO49" s="501"/>
      <c r="AP49" s="501"/>
      <c r="AQ49" s="509" t="s">
        <v>228</v>
      </c>
      <c r="AR49" s="510"/>
      <c r="AS49" s="510"/>
      <c r="AT49" s="510"/>
      <c r="AU49" s="510"/>
      <c r="AV49" s="510"/>
      <c r="AW49" s="511"/>
      <c r="AX49" s="554" t="s">
        <v>201</v>
      </c>
      <c r="AY49" s="555"/>
      <c r="AZ49" s="555"/>
      <c r="BA49" s="555"/>
      <c r="BB49" s="555"/>
      <c r="BC49" s="555"/>
      <c r="BD49" s="555"/>
      <c r="BE49" s="555"/>
      <c r="BF49" s="555"/>
      <c r="BG49" s="555"/>
      <c r="BH49" s="555"/>
      <c r="BI49" s="555"/>
      <c r="BJ49" s="555"/>
      <c r="BK49" s="555"/>
      <c r="BL49" s="555"/>
      <c r="BM49" s="555"/>
      <c r="BN49" s="555"/>
      <c r="BO49" s="555"/>
      <c r="BP49" s="556"/>
      <c r="BQ49" s="555" t="s">
        <v>201</v>
      </c>
      <c r="BR49" s="555"/>
      <c r="BS49" s="555"/>
      <c r="BT49" s="555"/>
      <c r="BU49" s="555"/>
      <c r="BV49" s="555"/>
      <c r="BW49" s="555"/>
      <c r="BX49" s="555"/>
      <c r="BY49" s="555"/>
      <c r="BZ49" s="555"/>
      <c r="CA49" s="555"/>
      <c r="CB49" s="555"/>
      <c r="CC49" s="555"/>
      <c r="CD49" s="555"/>
      <c r="CE49" s="555"/>
      <c r="CF49" s="555"/>
      <c r="CG49" s="555"/>
      <c r="CH49" s="555"/>
      <c r="CI49" s="555"/>
      <c r="CJ49" s="555" t="s">
        <v>201</v>
      </c>
      <c r="CK49" s="555"/>
      <c r="CL49" s="555"/>
      <c r="CM49" s="555"/>
      <c r="CN49" s="555"/>
      <c r="CO49" s="555"/>
      <c r="CP49" s="555"/>
      <c r="CQ49" s="555"/>
      <c r="CR49" s="555"/>
      <c r="CS49" s="555"/>
      <c r="CT49" s="555"/>
      <c r="CU49" s="555"/>
      <c r="CV49" s="555"/>
      <c r="CW49" s="555"/>
      <c r="CX49" s="555"/>
      <c r="CY49" s="555"/>
      <c r="CZ49" s="555"/>
      <c r="DA49" s="555"/>
      <c r="DB49" s="555" t="s">
        <v>201</v>
      </c>
      <c r="DC49" s="555"/>
      <c r="DD49" s="555"/>
      <c r="DE49" s="555"/>
      <c r="DF49" s="555"/>
      <c r="DG49" s="555"/>
      <c r="DH49" s="555"/>
      <c r="DI49" s="555"/>
      <c r="DJ49" s="555"/>
      <c r="DK49" s="555"/>
      <c r="DL49" s="555"/>
      <c r="DM49" s="555"/>
      <c r="DN49" s="555"/>
      <c r="DO49" s="555"/>
      <c r="DP49" s="555"/>
      <c r="DQ49" s="555"/>
      <c r="DR49" s="555"/>
      <c r="DS49" s="555"/>
      <c r="DT49" s="551" t="s">
        <v>193</v>
      </c>
      <c r="DU49" s="552"/>
      <c r="DV49" s="557"/>
      <c r="DW49" s="557"/>
      <c r="DX49" s="557"/>
      <c r="DY49" s="557"/>
      <c r="DZ49" s="557"/>
      <c r="EA49" s="557"/>
      <c r="EB49" s="557"/>
      <c r="EC49" s="557"/>
      <c r="ED49" s="557"/>
      <c r="EE49" s="557"/>
      <c r="EF49" s="557"/>
      <c r="EG49" s="557"/>
      <c r="EH49" s="557"/>
      <c r="EI49" s="557"/>
      <c r="EJ49" s="557"/>
      <c r="EK49" s="533" t="s">
        <v>194</v>
      </c>
      <c r="EL49" s="553"/>
      <c r="EM49" s="551" t="s">
        <v>193</v>
      </c>
      <c r="EN49" s="552"/>
      <c r="EO49" s="557"/>
      <c r="EP49" s="557"/>
      <c r="EQ49" s="557"/>
      <c r="ER49" s="557"/>
      <c r="ES49" s="557"/>
      <c r="ET49" s="557"/>
      <c r="EU49" s="557"/>
      <c r="EV49" s="557"/>
      <c r="EW49" s="557"/>
      <c r="EX49" s="557"/>
      <c r="EY49" s="557"/>
      <c r="EZ49" s="557"/>
      <c r="FA49" s="557"/>
      <c r="FB49" s="557"/>
      <c r="FC49" s="557"/>
      <c r="FD49" s="533" t="s">
        <v>194</v>
      </c>
      <c r="FE49" s="560"/>
    </row>
    <row r="50" spans="1:161" s="136" customFormat="1" ht="11.25">
      <c r="A50" s="207"/>
      <c r="B50" s="533" t="s">
        <v>229</v>
      </c>
      <c r="C50" s="533"/>
      <c r="D50" s="533"/>
      <c r="E50" s="533"/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533"/>
      <c r="R50" s="533"/>
      <c r="S50" s="533"/>
      <c r="T50" s="533"/>
      <c r="U50" s="533"/>
      <c r="V50" s="533"/>
      <c r="W50" s="533"/>
      <c r="X50" s="533"/>
      <c r="Y50" s="533"/>
      <c r="Z50" s="533"/>
      <c r="AA50" s="533"/>
      <c r="AB50" s="533"/>
      <c r="AC50" s="533"/>
      <c r="AD50" s="533"/>
      <c r="AE50" s="533"/>
      <c r="AF50" s="533"/>
      <c r="AG50" s="533"/>
      <c r="AH50" s="533"/>
      <c r="AI50" s="533"/>
      <c r="AJ50" s="533"/>
      <c r="AK50" s="533"/>
      <c r="AL50" s="533"/>
      <c r="AM50" s="533"/>
      <c r="AN50" s="533"/>
      <c r="AO50" s="533"/>
      <c r="AP50" s="533"/>
      <c r="AQ50" s="509" t="s">
        <v>230</v>
      </c>
      <c r="AR50" s="510"/>
      <c r="AS50" s="510"/>
      <c r="AT50" s="510"/>
      <c r="AU50" s="510"/>
      <c r="AV50" s="510"/>
      <c r="AW50" s="511"/>
      <c r="AX50" s="554" t="s">
        <v>201</v>
      </c>
      <c r="AY50" s="555"/>
      <c r="AZ50" s="555"/>
      <c r="BA50" s="555"/>
      <c r="BB50" s="555"/>
      <c r="BC50" s="555"/>
      <c r="BD50" s="555"/>
      <c r="BE50" s="555"/>
      <c r="BF50" s="555"/>
      <c r="BG50" s="555"/>
      <c r="BH50" s="555"/>
      <c r="BI50" s="555"/>
      <c r="BJ50" s="555"/>
      <c r="BK50" s="555"/>
      <c r="BL50" s="555"/>
      <c r="BM50" s="555"/>
      <c r="BN50" s="555"/>
      <c r="BO50" s="555"/>
      <c r="BP50" s="556"/>
      <c r="BQ50" s="555" t="s">
        <v>201</v>
      </c>
      <c r="BR50" s="555"/>
      <c r="BS50" s="555"/>
      <c r="BT50" s="555"/>
      <c r="BU50" s="555"/>
      <c r="BV50" s="555"/>
      <c r="BW50" s="555"/>
      <c r="BX50" s="555"/>
      <c r="BY50" s="555"/>
      <c r="BZ50" s="555"/>
      <c r="CA50" s="555"/>
      <c r="CB50" s="555"/>
      <c r="CC50" s="555"/>
      <c r="CD50" s="555"/>
      <c r="CE50" s="555"/>
      <c r="CF50" s="555"/>
      <c r="CG50" s="555"/>
      <c r="CH50" s="555"/>
      <c r="CI50" s="555"/>
      <c r="CJ50" s="555"/>
      <c r="CK50" s="555"/>
      <c r="CL50" s="555"/>
      <c r="CM50" s="555"/>
      <c r="CN50" s="555"/>
      <c r="CO50" s="555"/>
      <c r="CP50" s="555"/>
      <c r="CQ50" s="555"/>
      <c r="CR50" s="555"/>
      <c r="CS50" s="555"/>
      <c r="CT50" s="555"/>
      <c r="CU50" s="555"/>
      <c r="CV50" s="555"/>
      <c r="CW50" s="555"/>
      <c r="CX50" s="555"/>
      <c r="CY50" s="555"/>
      <c r="CZ50" s="555"/>
      <c r="DA50" s="555"/>
      <c r="DB50" s="555"/>
      <c r="DC50" s="555"/>
      <c r="DD50" s="555"/>
      <c r="DE50" s="555"/>
      <c r="DF50" s="555"/>
      <c r="DG50" s="555"/>
      <c r="DH50" s="555"/>
      <c r="DI50" s="555"/>
      <c r="DJ50" s="555"/>
      <c r="DK50" s="555"/>
      <c r="DL50" s="555"/>
      <c r="DM50" s="555"/>
      <c r="DN50" s="555"/>
      <c r="DO50" s="555"/>
      <c r="DP50" s="555"/>
      <c r="DQ50" s="555"/>
      <c r="DR50" s="555"/>
      <c r="DS50" s="555"/>
      <c r="DT50" s="555"/>
      <c r="DU50" s="555"/>
      <c r="DV50" s="555"/>
      <c r="DW50" s="555"/>
      <c r="DX50" s="555"/>
      <c r="DY50" s="555"/>
      <c r="DZ50" s="555"/>
      <c r="EA50" s="555"/>
      <c r="EB50" s="555"/>
      <c r="EC50" s="555"/>
      <c r="ED50" s="555"/>
      <c r="EE50" s="555"/>
      <c r="EF50" s="555"/>
      <c r="EG50" s="555"/>
      <c r="EH50" s="555"/>
      <c r="EI50" s="555"/>
      <c r="EJ50" s="555"/>
      <c r="EK50" s="555"/>
      <c r="EL50" s="555"/>
      <c r="EM50" s="555" t="s">
        <v>201</v>
      </c>
      <c r="EN50" s="555"/>
      <c r="EO50" s="555"/>
      <c r="EP50" s="555"/>
      <c r="EQ50" s="555"/>
      <c r="ER50" s="555"/>
      <c r="ES50" s="555"/>
      <c r="ET50" s="555"/>
      <c r="EU50" s="555"/>
      <c r="EV50" s="555"/>
      <c r="EW50" s="555"/>
      <c r="EX50" s="555"/>
      <c r="EY50" s="555"/>
      <c r="EZ50" s="555"/>
      <c r="FA50" s="555"/>
      <c r="FB50" s="555"/>
      <c r="FC50" s="555"/>
      <c r="FD50" s="555"/>
      <c r="FE50" s="562"/>
    </row>
    <row r="51" spans="1:161" s="136" customFormat="1" ht="11.25">
      <c r="A51" s="207"/>
      <c r="B51" s="533" t="s">
        <v>231</v>
      </c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3"/>
      <c r="T51" s="533"/>
      <c r="U51" s="533"/>
      <c r="V51" s="533"/>
      <c r="W51" s="533"/>
      <c r="X51" s="533"/>
      <c r="Y51" s="533"/>
      <c r="Z51" s="533"/>
      <c r="AA51" s="533"/>
      <c r="AB51" s="533"/>
      <c r="AC51" s="533"/>
      <c r="AD51" s="533"/>
      <c r="AE51" s="533"/>
      <c r="AF51" s="533"/>
      <c r="AG51" s="533"/>
      <c r="AH51" s="533"/>
      <c r="AI51" s="533"/>
      <c r="AJ51" s="533"/>
      <c r="AK51" s="533"/>
      <c r="AL51" s="533"/>
      <c r="AM51" s="533"/>
      <c r="AN51" s="533"/>
      <c r="AO51" s="533"/>
      <c r="AP51" s="533"/>
      <c r="AQ51" s="509" t="s">
        <v>232</v>
      </c>
      <c r="AR51" s="510"/>
      <c r="AS51" s="510"/>
      <c r="AT51" s="510"/>
      <c r="AU51" s="510"/>
      <c r="AV51" s="510"/>
      <c r="AW51" s="511"/>
      <c r="AX51" s="554" t="s">
        <v>201</v>
      </c>
      <c r="AY51" s="555"/>
      <c r="AZ51" s="555"/>
      <c r="BA51" s="555"/>
      <c r="BB51" s="555"/>
      <c r="BC51" s="555"/>
      <c r="BD51" s="555"/>
      <c r="BE51" s="555"/>
      <c r="BF51" s="555"/>
      <c r="BG51" s="555"/>
      <c r="BH51" s="555"/>
      <c r="BI51" s="555"/>
      <c r="BJ51" s="555"/>
      <c r="BK51" s="555"/>
      <c r="BL51" s="555"/>
      <c r="BM51" s="555"/>
      <c r="BN51" s="555"/>
      <c r="BO51" s="555"/>
      <c r="BP51" s="556"/>
      <c r="BQ51" s="555" t="s">
        <v>201</v>
      </c>
      <c r="BR51" s="555"/>
      <c r="BS51" s="555"/>
      <c r="BT51" s="555"/>
      <c r="BU51" s="555"/>
      <c r="BV51" s="555"/>
      <c r="BW51" s="555"/>
      <c r="BX51" s="555"/>
      <c r="BY51" s="555"/>
      <c r="BZ51" s="555"/>
      <c r="CA51" s="555"/>
      <c r="CB51" s="555"/>
      <c r="CC51" s="555"/>
      <c r="CD51" s="555"/>
      <c r="CE51" s="555"/>
      <c r="CF51" s="555"/>
      <c r="CG51" s="555"/>
      <c r="CH51" s="555"/>
      <c r="CI51" s="555"/>
      <c r="CJ51" s="555" t="s">
        <v>201</v>
      </c>
      <c r="CK51" s="555"/>
      <c r="CL51" s="555"/>
      <c r="CM51" s="555"/>
      <c r="CN51" s="555"/>
      <c r="CO51" s="555"/>
      <c r="CP51" s="555"/>
      <c r="CQ51" s="555"/>
      <c r="CR51" s="555"/>
      <c r="CS51" s="555"/>
      <c r="CT51" s="555"/>
      <c r="CU51" s="555"/>
      <c r="CV51" s="555"/>
      <c r="CW51" s="555"/>
      <c r="CX51" s="555"/>
      <c r="CY51" s="555"/>
      <c r="CZ51" s="555"/>
      <c r="DA51" s="555"/>
      <c r="DB51" s="484"/>
      <c r="DC51" s="484"/>
      <c r="DD51" s="484"/>
      <c r="DE51" s="484"/>
      <c r="DF51" s="484"/>
      <c r="DG51" s="484"/>
      <c r="DH51" s="484"/>
      <c r="DI51" s="484"/>
      <c r="DJ51" s="484"/>
      <c r="DK51" s="484"/>
      <c r="DL51" s="484"/>
      <c r="DM51" s="484"/>
      <c r="DN51" s="484"/>
      <c r="DO51" s="484"/>
      <c r="DP51" s="484"/>
      <c r="DQ51" s="484"/>
      <c r="DR51" s="484"/>
      <c r="DS51" s="484"/>
      <c r="DT51" s="571"/>
      <c r="DU51" s="571"/>
      <c r="DV51" s="571"/>
      <c r="DW51" s="571"/>
      <c r="DX51" s="571"/>
      <c r="DY51" s="571"/>
      <c r="DZ51" s="571"/>
      <c r="EA51" s="571"/>
      <c r="EB51" s="571"/>
      <c r="EC51" s="571"/>
      <c r="ED51" s="571"/>
      <c r="EE51" s="571"/>
      <c r="EF51" s="571"/>
      <c r="EG51" s="571"/>
      <c r="EH51" s="571"/>
      <c r="EI51" s="571"/>
      <c r="EJ51" s="571"/>
      <c r="EK51" s="571"/>
      <c r="EL51" s="571"/>
      <c r="EM51" s="555" t="s">
        <v>201</v>
      </c>
      <c r="EN51" s="555"/>
      <c r="EO51" s="555"/>
      <c r="EP51" s="555"/>
      <c r="EQ51" s="555"/>
      <c r="ER51" s="555"/>
      <c r="ES51" s="555"/>
      <c r="ET51" s="555"/>
      <c r="EU51" s="555"/>
      <c r="EV51" s="555"/>
      <c r="EW51" s="555"/>
      <c r="EX51" s="555"/>
      <c r="EY51" s="555"/>
      <c r="EZ51" s="555"/>
      <c r="FA51" s="555"/>
      <c r="FB51" s="555"/>
      <c r="FC51" s="555"/>
      <c r="FD51" s="555"/>
      <c r="FE51" s="562"/>
    </row>
    <row r="52" spans="1:161" s="136" customFormat="1" ht="12.95" customHeight="1">
      <c r="A52" s="193"/>
      <c r="B52" s="492" t="s">
        <v>190</v>
      </c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  <c r="R52" s="492"/>
      <c r="S52" s="492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3" t="s">
        <v>372</v>
      </c>
      <c r="AH52" s="493"/>
      <c r="AI52" s="493"/>
      <c r="AJ52" s="195" t="s">
        <v>196</v>
      </c>
      <c r="AM52" s="195"/>
      <c r="AN52" s="195"/>
      <c r="AO52" s="195"/>
      <c r="AP52" s="194"/>
      <c r="AQ52" s="503" t="s">
        <v>233</v>
      </c>
      <c r="AR52" s="504"/>
      <c r="AS52" s="504"/>
      <c r="AT52" s="504"/>
      <c r="AU52" s="504"/>
      <c r="AV52" s="504"/>
      <c r="AW52" s="505"/>
      <c r="AX52" s="572">
        <v>30000</v>
      </c>
      <c r="AY52" s="474"/>
      <c r="AZ52" s="474"/>
      <c r="BA52" s="474"/>
      <c r="BB52" s="474"/>
      <c r="BC52" s="474"/>
      <c r="BD52" s="474"/>
      <c r="BE52" s="474"/>
      <c r="BF52" s="474"/>
      <c r="BG52" s="474"/>
      <c r="BH52" s="474"/>
      <c r="BI52" s="474"/>
      <c r="BJ52" s="474"/>
      <c r="BK52" s="474"/>
      <c r="BL52" s="474"/>
      <c r="BM52" s="474"/>
      <c r="BN52" s="474"/>
      <c r="BO52" s="474"/>
      <c r="BP52" s="563"/>
      <c r="BQ52" s="564" t="s">
        <v>193</v>
      </c>
      <c r="BR52" s="565"/>
      <c r="BS52" s="566" t="s">
        <v>120</v>
      </c>
      <c r="BT52" s="566"/>
      <c r="BU52" s="566"/>
      <c r="BV52" s="566"/>
      <c r="BW52" s="566"/>
      <c r="BX52" s="566"/>
      <c r="BY52" s="566"/>
      <c r="BZ52" s="566"/>
      <c r="CA52" s="566"/>
      <c r="CB52" s="566"/>
      <c r="CC52" s="566"/>
      <c r="CD52" s="566"/>
      <c r="CE52" s="566"/>
      <c r="CF52" s="566"/>
      <c r="CG52" s="566"/>
      <c r="CH52" s="567" t="s">
        <v>194</v>
      </c>
      <c r="CI52" s="568"/>
      <c r="CJ52" s="569" t="s">
        <v>120</v>
      </c>
      <c r="CK52" s="566"/>
      <c r="CL52" s="566"/>
      <c r="CM52" s="566"/>
      <c r="CN52" s="566"/>
      <c r="CO52" s="566"/>
      <c r="CP52" s="566"/>
      <c r="CQ52" s="566"/>
      <c r="CR52" s="566"/>
      <c r="CS52" s="566"/>
      <c r="CT52" s="566"/>
      <c r="CU52" s="566"/>
      <c r="CV52" s="566"/>
      <c r="CW52" s="566"/>
      <c r="CX52" s="566"/>
      <c r="CY52" s="566"/>
      <c r="CZ52" s="566"/>
      <c r="DA52" s="570"/>
      <c r="DB52" s="569">
        <v>4500</v>
      </c>
      <c r="DC52" s="566"/>
      <c r="DD52" s="566"/>
      <c r="DE52" s="566"/>
      <c r="DF52" s="566"/>
      <c r="DG52" s="566"/>
      <c r="DH52" s="566"/>
      <c r="DI52" s="566"/>
      <c r="DJ52" s="566"/>
      <c r="DK52" s="566"/>
      <c r="DL52" s="566"/>
      <c r="DM52" s="566"/>
      <c r="DN52" s="566"/>
      <c r="DO52" s="566"/>
      <c r="DP52" s="566"/>
      <c r="DQ52" s="566"/>
      <c r="DR52" s="566"/>
      <c r="DS52" s="570"/>
      <c r="DT52" s="473">
        <f>DT25+DT27-DV41</f>
        <v>126951.58546999999</v>
      </c>
      <c r="DU52" s="474"/>
      <c r="DV52" s="474"/>
      <c r="DW52" s="474"/>
      <c r="DX52" s="474"/>
      <c r="DY52" s="474"/>
      <c r="DZ52" s="474"/>
      <c r="EA52" s="474"/>
      <c r="EB52" s="474"/>
      <c r="EC52" s="474"/>
      <c r="ED52" s="474"/>
      <c r="EE52" s="474"/>
      <c r="EF52" s="474"/>
      <c r="EG52" s="474"/>
      <c r="EH52" s="474"/>
      <c r="EI52" s="474"/>
      <c r="EJ52" s="474"/>
      <c r="EK52" s="474"/>
      <c r="EL52" s="563"/>
      <c r="EM52" s="473">
        <f>EM25+EM27-EO41</f>
        <v>161451.58546999999</v>
      </c>
      <c r="EN52" s="474"/>
      <c r="EO52" s="474"/>
      <c r="EP52" s="474"/>
      <c r="EQ52" s="474"/>
      <c r="ER52" s="474"/>
      <c r="ES52" s="474"/>
      <c r="ET52" s="474"/>
      <c r="EU52" s="474"/>
      <c r="EV52" s="474"/>
      <c r="EW52" s="474"/>
      <c r="EX52" s="474"/>
      <c r="EY52" s="474"/>
      <c r="EZ52" s="474"/>
      <c r="FA52" s="474"/>
      <c r="FB52" s="474"/>
      <c r="FC52" s="474"/>
      <c r="FD52" s="474"/>
      <c r="FE52" s="475"/>
    </row>
    <row r="53" spans="1:161" s="136" customFormat="1" ht="3" customHeight="1">
      <c r="A53" s="196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8"/>
      <c r="Z53" s="199"/>
      <c r="AA53" s="199"/>
      <c r="AB53" s="199"/>
      <c r="AC53" s="198"/>
      <c r="AD53" s="198"/>
      <c r="AE53" s="198"/>
      <c r="AF53" s="198"/>
      <c r="AG53" s="198"/>
      <c r="AH53" s="198"/>
      <c r="AI53" s="197"/>
      <c r="AJ53" s="200"/>
      <c r="AK53" s="200"/>
      <c r="AL53" s="200"/>
      <c r="AM53" s="198"/>
      <c r="AN53" s="198"/>
      <c r="AO53" s="198"/>
      <c r="AP53" s="197"/>
      <c r="AQ53" s="476"/>
      <c r="AR53" s="477"/>
      <c r="AS53" s="477"/>
      <c r="AT53" s="477"/>
      <c r="AU53" s="477"/>
      <c r="AV53" s="477"/>
      <c r="AW53" s="478"/>
      <c r="AX53" s="498"/>
      <c r="AY53" s="470"/>
      <c r="AZ53" s="470"/>
      <c r="BA53" s="470"/>
      <c r="BB53" s="470"/>
      <c r="BC53" s="470"/>
      <c r="BD53" s="470"/>
      <c r="BE53" s="470"/>
      <c r="BF53" s="470"/>
      <c r="BG53" s="470"/>
      <c r="BH53" s="470"/>
      <c r="BI53" s="470"/>
      <c r="BJ53" s="470"/>
      <c r="BK53" s="470"/>
      <c r="BL53" s="470"/>
      <c r="BM53" s="470"/>
      <c r="BN53" s="470"/>
      <c r="BO53" s="470"/>
      <c r="BP53" s="471"/>
      <c r="BQ53" s="202"/>
      <c r="BR53" s="199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197"/>
      <c r="CI53" s="203"/>
      <c r="CJ53" s="538"/>
      <c r="CK53" s="539"/>
      <c r="CL53" s="539"/>
      <c r="CM53" s="539"/>
      <c r="CN53" s="539"/>
      <c r="CO53" s="539"/>
      <c r="CP53" s="539"/>
      <c r="CQ53" s="539"/>
      <c r="CR53" s="539"/>
      <c r="CS53" s="539"/>
      <c r="CT53" s="539"/>
      <c r="CU53" s="539"/>
      <c r="CV53" s="539"/>
      <c r="CW53" s="539"/>
      <c r="CX53" s="539"/>
      <c r="CY53" s="539"/>
      <c r="CZ53" s="539"/>
      <c r="DA53" s="540"/>
      <c r="DB53" s="538"/>
      <c r="DC53" s="539"/>
      <c r="DD53" s="539"/>
      <c r="DE53" s="539"/>
      <c r="DF53" s="539"/>
      <c r="DG53" s="539"/>
      <c r="DH53" s="539"/>
      <c r="DI53" s="539"/>
      <c r="DJ53" s="539"/>
      <c r="DK53" s="539"/>
      <c r="DL53" s="539"/>
      <c r="DM53" s="539"/>
      <c r="DN53" s="539"/>
      <c r="DO53" s="539"/>
      <c r="DP53" s="539"/>
      <c r="DQ53" s="539"/>
      <c r="DR53" s="539"/>
      <c r="DS53" s="540"/>
      <c r="DT53" s="469"/>
      <c r="DU53" s="470"/>
      <c r="DV53" s="470"/>
      <c r="DW53" s="470"/>
      <c r="DX53" s="470"/>
      <c r="DY53" s="470"/>
      <c r="DZ53" s="470"/>
      <c r="EA53" s="470"/>
      <c r="EB53" s="470"/>
      <c r="EC53" s="470"/>
      <c r="ED53" s="470"/>
      <c r="EE53" s="470"/>
      <c r="EF53" s="470"/>
      <c r="EG53" s="470"/>
      <c r="EH53" s="470"/>
      <c r="EI53" s="470"/>
      <c r="EJ53" s="470"/>
      <c r="EK53" s="470"/>
      <c r="EL53" s="471"/>
      <c r="EM53" s="469"/>
      <c r="EN53" s="470"/>
      <c r="EO53" s="470"/>
      <c r="EP53" s="470"/>
      <c r="EQ53" s="470"/>
      <c r="ER53" s="470"/>
      <c r="ES53" s="470"/>
      <c r="ET53" s="470"/>
      <c r="EU53" s="470"/>
      <c r="EV53" s="470"/>
      <c r="EW53" s="470"/>
      <c r="EX53" s="470"/>
      <c r="EY53" s="470"/>
      <c r="EZ53" s="470"/>
      <c r="FA53" s="470"/>
      <c r="FB53" s="470"/>
      <c r="FC53" s="470"/>
      <c r="FD53" s="470"/>
      <c r="FE53" s="489"/>
    </row>
    <row r="54" spans="1:161" s="136" customFormat="1" ht="12.95" customHeight="1">
      <c r="A54" s="204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P54" s="197"/>
      <c r="Q54" s="197"/>
      <c r="R54" s="197"/>
      <c r="S54" s="197"/>
      <c r="T54" s="199" t="s">
        <v>195</v>
      </c>
      <c r="U54" s="502" t="s">
        <v>383</v>
      </c>
      <c r="V54" s="502"/>
      <c r="W54" s="502"/>
      <c r="X54" s="197" t="s">
        <v>234</v>
      </c>
      <c r="Y54" s="197"/>
      <c r="Z54" s="197"/>
      <c r="AA54" s="205"/>
      <c r="AB54" s="205"/>
      <c r="AC54" s="205"/>
      <c r="AD54" s="205"/>
      <c r="AE54" s="205"/>
      <c r="AF54" s="205"/>
      <c r="AG54" s="205"/>
      <c r="AH54" s="205"/>
      <c r="AI54" s="206"/>
      <c r="AJ54" s="206"/>
      <c r="AK54" s="206"/>
      <c r="AL54" s="206"/>
      <c r="AM54" s="206"/>
      <c r="AN54" s="206"/>
      <c r="AO54" s="206"/>
      <c r="AP54" s="206"/>
      <c r="AQ54" s="503" t="s">
        <v>235</v>
      </c>
      <c r="AR54" s="504"/>
      <c r="AS54" s="504"/>
      <c r="AT54" s="504"/>
      <c r="AU54" s="504"/>
      <c r="AV54" s="504"/>
      <c r="AW54" s="505"/>
      <c r="AX54" s="573"/>
      <c r="AY54" s="574"/>
      <c r="AZ54" s="574"/>
      <c r="BA54" s="574"/>
      <c r="BB54" s="574"/>
      <c r="BC54" s="574"/>
      <c r="BD54" s="574"/>
      <c r="BE54" s="574"/>
      <c r="BF54" s="574"/>
      <c r="BG54" s="574"/>
      <c r="BH54" s="574"/>
      <c r="BI54" s="574"/>
      <c r="BJ54" s="574"/>
      <c r="BK54" s="574"/>
      <c r="BL54" s="574"/>
      <c r="BM54" s="574"/>
      <c r="BN54" s="574"/>
      <c r="BO54" s="574"/>
      <c r="BP54" s="538"/>
      <c r="BQ54" s="574"/>
      <c r="BR54" s="574"/>
      <c r="BS54" s="574"/>
      <c r="BT54" s="574"/>
      <c r="BU54" s="574"/>
      <c r="BV54" s="574"/>
      <c r="BW54" s="574"/>
      <c r="BX54" s="574"/>
      <c r="BY54" s="574"/>
      <c r="BZ54" s="574"/>
      <c r="CA54" s="574"/>
      <c r="CB54" s="574"/>
      <c r="CC54" s="574"/>
      <c r="CD54" s="574"/>
      <c r="CE54" s="574"/>
      <c r="CF54" s="574"/>
      <c r="CG54" s="574"/>
      <c r="CH54" s="574"/>
      <c r="CI54" s="574"/>
      <c r="CJ54" s="574"/>
      <c r="CK54" s="574"/>
      <c r="CL54" s="574"/>
      <c r="CM54" s="574"/>
      <c r="CN54" s="574"/>
      <c r="CO54" s="574"/>
      <c r="CP54" s="574"/>
      <c r="CQ54" s="574"/>
      <c r="CR54" s="574"/>
      <c r="CS54" s="574"/>
      <c r="CT54" s="574"/>
      <c r="CU54" s="574"/>
      <c r="CV54" s="574"/>
      <c r="CW54" s="574"/>
      <c r="CX54" s="574"/>
      <c r="CY54" s="574"/>
      <c r="CZ54" s="574"/>
      <c r="DA54" s="574"/>
      <c r="DB54" s="574"/>
      <c r="DC54" s="574"/>
      <c r="DD54" s="574"/>
      <c r="DE54" s="574"/>
      <c r="DF54" s="574"/>
      <c r="DG54" s="574"/>
      <c r="DH54" s="574"/>
      <c r="DI54" s="574"/>
      <c r="DJ54" s="574"/>
      <c r="DK54" s="574"/>
      <c r="DL54" s="574"/>
      <c r="DM54" s="574"/>
      <c r="DN54" s="574"/>
      <c r="DO54" s="574"/>
      <c r="DP54" s="574"/>
      <c r="DQ54" s="574"/>
      <c r="DR54" s="574"/>
      <c r="DS54" s="574"/>
      <c r="DT54" s="490">
        <f>DT56</f>
        <v>60397.084560000003</v>
      </c>
      <c r="DU54" s="490"/>
      <c r="DV54" s="490"/>
      <c r="DW54" s="490"/>
      <c r="DX54" s="490"/>
      <c r="DY54" s="490"/>
      <c r="DZ54" s="490"/>
      <c r="EA54" s="490"/>
      <c r="EB54" s="490"/>
      <c r="EC54" s="490"/>
      <c r="ED54" s="490"/>
      <c r="EE54" s="490"/>
      <c r="EF54" s="490"/>
      <c r="EG54" s="490"/>
      <c r="EH54" s="490"/>
      <c r="EI54" s="490"/>
      <c r="EJ54" s="490"/>
      <c r="EK54" s="490"/>
      <c r="EL54" s="490"/>
      <c r="EM54" s="490">
        <f>SUM(AX54:EL55)</f>
        <v>60397.084560000003</v>
      </c>
      <c r="EN54" s="490"/>
      <c r="EO54" s="490"/>
      <c r="EP54" s="490"/>
      <c r="EQ54" s="490"/>
      <c r="ER54" s="490"/>
      <c r="ES54" s="490"/>
      <c r="ET54" s="490"/>
      <c r="EU54" s="490"/>
      <c r="EV54" s="490"/>
      <c r="EW54" s="490"/>
      <c r="EX54" s="490"/>
      <c r="EY54" s="490"/>
      <c r="EZ54" s="490"/>
      <c r="FA54" s="490"/>
      <c r="FB54" s="490"/>
      <c r="FC54" s="490"/>
      <c r="FD54" s="490"/>
      <c r="FE54" s="575"/>
    </row>
    <row r="55" spans="1:161" s="136" customFormat="1" ht="17.100000000000001" customHeight="1">
      <c r="A55" s="196"/>
      <c r="B55" s="507" t="s">
        <v>198</v>
      </c>
      <c r="C55" s="507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R55" s="507"/>
      <c r="S55" s="507"/>
      <c r="T55" s="507"/>
      <c r="U55" s="507"/>
      <c r="V55" s="507"/>
      <c r="W55" s="507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7"/>
      <c r="AI55" s="507"/>
      <c r="AJ55" s="507"/>
      <c r="AK55" s="507"/>
      <c r="AL55" s="507"/>
      <c r="AM55" s="507"/>
      <c r="AN55" s="507"/>
      <c r="AO55" s="507"/>
      <c r="AP55" s="507"/>
      <c r="AQ55" s="476"/>
      <c r="AR55" s="477"/>
      <c r="AS55" s="477"/>
      <c r="AT55" s="477"/>
      <c r="AU55" s="477"/>
      <c r="AV55" s="477"/>
      <c r="AW55" s="478"/>
      <c r="AX55" s="554"/>
      <c r="AY55" s="555"/>
      <c r="AZ55" s="555"/>
      <c r="BA55" s="555"/>
      <c r="BB55" s="555"/>
      <c r="BC55" s="555"/>
      <c r="BD55" s="555"/>
      <c r="BE55" s="555"/>
      <c r="BF55" s="555"/>
      <c r="BG55" s="555"/>
      <c r="BH55" s="555"/>
      <c r="BI55" s="555"/>
      <c r="BJ55" s="555"/>
      <c r="BK55" s="555"/>
      <c r="BL55" s="555"/>
      <c r="BM55" s="555"/>
      <c r="BN55" s="555"/>
      <c r="BO55" s="555"/>
      <c r="BP55" s="556"/>
      <c r="BQ55" s="555"/>
      <c r="BR55" s="555"/>
      <c r="BS55" s="555"/>
      <c r="BT55" s="555"/>
      <c r="BU55" s="555"/>
      <c r="BV55" s="555"/>
      <c r="BW55" s="555"/>
      <c r="BX55" s="555"/>
      <c r="BY55" s="555"/>
      <c r="BZ55" s="555"/>
      <c r="CA55" s="555"/>
      <c r="CB55" s="555"/>
      <c r="CC55" s="555"/>
      <c r="CD55" s="555"/>
      <c r="CE55" s="555"/>
      <c r="CF55" s="555"/>
      <c r="CG55" s="555"/>
      <c r="CH55" s="555"/>
      <c r="CI55" s="555"/>
      <c r="CJ55" s="555"/>
      <c r="CK55" s="555"/>
      <c r="CL55" s="555"/>
      <c r="CM55" s="555"/>
      <c r="CN55" s="555"/>
      <c r="CO55" s="555"/>
      <c r="CP55" s="555"/>
      <c r="CQ55" s="555"/>
      <c r="CR55" s="555"/>
      <c r="CS55" s="555"/>
      <c r="CT55" s="555"/>
      <c r="CU55" s="555"/>
      <c r="CV55" s="555"/>
      <c r="CW55" s="555"/>
      <c r="CX55" s="555"/>
      <c r="CY55" s="555"/>
      <c r="CZ55" s="555"/>
      <c r="DA55" s="555"/>
      <c r="DB55" s="555"/>
      <c r="DC55" s="555"/>
      <c r="DD55" s="555"/>
      <c r="DE55" s="555"/>
      <c r="DF55" s="555"/>
      <c r="DG55" s="555"/>
      <c r="DH55" s="555"/>
      <c r="DI55" s="555"/>
      <c r="DJ55" s="555"/>
      <c r="DK55" s="555"/>
      <c r="DL55" s="555"/>
      <c r="DM55" s="555"/>
      <c r="DN55" s="555"/>
      <c r="DO55" s="555"/>
      <c r="DP55" s="555"/>
      <c r="DQ55" s="555"/>
      <c r="DR55" s="555"/>
      <c r="DS55" s="555"/>
      <c r="DT55" s="484"/>
      <c r="DU55" s="484"/>
      <c r="DV55" s="484"/>
      <c r="DW55" s="484"/>
      <c r="DX55" s="484"/>
      <c r="DY55" s="484"/>
      <c r="DZ55" s="484"/>
      <c r="EA55" s="484"/>
      <c r="EB55" s="484"/>
      <c r="EC55" s="484"/>
      <c r="ED55" s="484"/>
      <c r="EE55" s="484"/>
      <c r="EF55" s="484"/>
      <c r="EG55" s="484"/>
      <c r="EH55" s="484"/>
      <c r="EI55" s="484"/>
      <c r="EJ55" s="484"/>
      <c r="EK55" s="484"/>
      <c r="EL55" s="484"/>
      <c r="EM55" s="484"/>
      <c r="EN55" s="484"/>
      <c r="EO55" s="484"/>
      <c r="EP55" s="484"/>
      <c r="EQ55" s="484"/>
      <c r="ER55" s="484"/>
      <c r="ES55" s="484"/>
      <c r="ET55" s="484"/>
      <c r="EU55" s="484"/>
      <c r="EV55" s="484"/>
      <c r="EW55" s="484"/>
      <c r="EX55" s="484"/>
      <c r="EY55" s="484"/>
      <c r="EZ55" s="484"/>
      <c r="FA55" s="484"/>
      <c r="FB55" s="484"/>
      <c r="FC55" s="484"/>
      <c r="FD55" s="484"/>
      <c r="FE55" s="512"/>
    </row>
    <row r="56" spans="1:161" s="136" customFormat="1" ht="11.25">
      <c r="A56" s="193"/>
      <c r="B56" s="508" t="s">
        <v>199</v>
      </c>
      <c r="C56" s="508"/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08"/>
      <c r="S56" s="508"/>
      <c r="T56" s="508"/>
      <c r="U56" s="508"/>
      <c r="V56" s="508"/>
      <c r="W56" s="508"/>
      <c r="X56" s="508"/>
      <c r="Y56" s="508"/>
      <c r="Z56" s="508"/>
      <c r="AA56" s="508"/>
      <c r="AB56" s="508"/>
      <c r="AC56" s="508"/>
      <c r="AD56" s="508"/>
      <c r="AE56" s="508"/>
      <c r="AF56" s="508"/>
      <c r="AG56" s="508"/>
      <c r="AH56" s="508"/>
      <c r="AI56" s="508"/>
      <c r="AJ56" s="508"/>
      <c r="AK56" s="508"/>
      <c r="AL56" s="508"/>
      <c r="AM56" s="508"/>
      <c r="AN56" s="508"/>
      <c r="AO56" s="508"/>
      <c r="AP56" s="508"/>
      <c r="AQ56" s="503" t="s">
        <v>236</v>
      </c>
      <c r="AR56" s="504"/>
      <c r="AS56" s="504"/>
      <c r="AT56" s="504"/>
      <c r="AU56" s="504"/>
      <c r="AV56" s="504"/>
      <c r="AW56" s="505"/>
      <c r="AX56" s="558" t="s">
        <v>201</v>
      </c>
      <c r="AY56" s="536"/>
      <c r="AZ56" s="536"/>
      <c r="BA56" s="536"/>
      <c r="BB56" s="536"/>
      <c r="BC56" s="536"/>
      <c r="BD56" s="536"/>
      <c r="BE56" s="536"/>
      <c r="BF56" s="536"/>
      <c r="BG56" s="536"/>
      <c r="BH56" s="536"/>
      <c r="BI56" s="536"/>
      <c r="BJ56" s="536"/>
      <c r="BK56" s="536"/>
      <c r="BL56" s="536"/>
      <c r="BM56" s="536"/>
      <c r="BN56" s="536"/>
      <c r="BO56" s="536"/>
      <c r="BP56" s="537"/>
      <c r="BQ56" s="535" t="s">
        <v>201</v>
      </c>
      <c r="BR56" s="536"/>
      <c r="BS56" s="536"/>
      <c r="BT56" s="536"/>
      <c r="BU56" s="536"/>
      <c r="BV56" s="536"/>
      <c r="BW56" s="536"/>
      <c r="BX56" s="536"/>
      <c r="BY56" s="536"/>
      <c r="BZ56" s="536"/>
      <c r="CA56" s="536"/>
      <c r="CB56" s="536"/>
      <c r="CC56" s="536"/>
      <c r="CD56" s="536"/>
      <c r="CE56" s="536"/>
      <c r="CF56" s="536"/>
      <c r="CG56" s="536"/>
      <c r="CH56" s="536"/>
      <c r="CI56" s="537"/>
      <c r="CJ56" s="535" t="s">
        <v>201</v>
      </c>
      <c r="CK56" s="536"/>
      <c r="CL56" s="536"/>
      <c r="CM56" s="536"/>
      <c r="CN56" s="536"/>
      <c r="CO56" s="536"/>
      <c r="CP56" s="536"/>
      <c r="CQ56" s="536"/>
      <c r="CR56" s="536"/>
      <c r="CS56" s="536"/>
      <c r="CT56" s="536"/>
      <c r="CU56" s="536"/>
      <c r="CV56" s="536"/>
      <c r="CW56" s="536"/>
      <c r="CX56" s="536"/>
      <c r="CY56" s="536"/>
      <c r="CZ56" s="536"/>
      <c r="DA56" s="537"/>
      <c r="DB56" s="535" t="s">
        <v>201</v>
      </c>
      <c r="DC56" s="536"/>
      <c r="DD56" s="536"/>
      <c r="DE56" s="536"/>
      <c r="DF56" s="536"/>
      <c r="DG56" s="536"/>
      <c r="DH56" s="536"/>
      <c r="DI56" s="536"/>
      <c r="DJ56" s="536"/>
      <c r="DK56" s="536"/>
      <c r="DL56" s="536"/>
      <c r="DM56" s="536"/>
      <c r="DN56" s="536"/>
      <c r="DO56" s="536"/>
      <c r="DP56" s="536"/>
      <c r="DQ56" s="536"/>
      <c r="DR56" s="536"/>
      <c r="DS56" s="537"/>
      <c r="DT56" s="486">
        <v>60397.084560000003</v>
      </c>
      <c r="DU56" s="487"/>
      <c r="DV56" s="487"/>
      <c r="DW56" s="487"/>
      <c r="DX56" s="487"/>
      <c r="DY56" s="487"/>
      <c r="DZ56" s="487"/>
      <c r="EA56" s="487"/>
      <c r="EB56" s="487"/>
      <c r="EC56" s="487"/>
      <c r="ED56" s="487"/>
      <c r="EE56" s="487"/>
      <c r="EF56" s="487"/>
      <c r="EG56" s="487"/>
      <c r="EH56" s="487"/>
      <c r="EI56" s="487"/>
      <c r="EJ56" s="487"/>
      <c r="EK56" s="487"/>
      <c r="EL56" s="491"/>
      <c r="EM56" s="486">
        <f>DT56</f>
        <v>60397.084560000003</v>
      </c>
      <c r="EN56" s="487"/>
      <c r="EO56" s="487"/>
      <c r="EP56" s="487"/>
      <c r="EQ56" s="487"/>
      <c r="ER56" s="487"/>
      <c r="ES56" s="487"/>
      <c r="ET56" s="487"/>
      <c r="EU56" s="487"/>
      <c r="EV56" s="487"/>
      <c r="EW56" s="487"/>
      <c r="EX56" s="487"/>
      <c r="EY56" s="487"/>
      <c r="EZ56" s="487"/>
      <c r="FA56" s="487"/>
      <c r="FB56" s="487"/>
      <c r="FC56" s="487"/>
      <c r="FD56" s="487"/>
      <c r="FE56" s="491"/>
    </row>
    <row r="57" spans="1:161" s="136" customFormat="1" ht="11.25">
      <c r="A57" s="196"/>
      <c r="B57" s="500" t="s">
        <v>202</v>
      </c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Y57" s="500"/>
      <c r="Z57" s="500"/>
      <c r="AA57" s="500"/>
      <c r="AB57" s="500"/>
      <c r="AC57" s="500"/>
      <c r="AD57" s="500"/>
      <c r="AE57" s="500"/>
      <c r="AF57" s="500"/>
      <c r="AG57" s="500"/>
      <c r="AH57" s="500"/>
      <c r="AI57" s="500"/>
      <c r="AJ57" s="500"/>
      <c r="AK57" s="500"/>
      <c r="AL57" s="500"/>
      <c r="AM57" s="500"/>
      <c r="AN57" s="500"/>
      <c r="AO57" s="500"/>
      <c r="AP57" s="500"/>
      <c r="AQ57" s="476"/>
      <c r="AR57" s="477"/>
      <c r="AS57" s="477"/>
      <c r="AT57" s="477"/>
      <c r="AU57" s="477"/>
      <c r="AV57" s="477"/>
      <c r="AW57" s="478"/>
      <c r="AX57" s="559"/>
      <c r="AY57" s="539"/>
      <c r="AZ57" s="539"/>
      <c r="BA57" s="539"/>
      <c r="BB57" s="539"/>
      <c r="BC57" s="539"/>
      <c r="BD57" s="539"/>
      <c r="BE57" s="539"/>
      <c r="BF57" s="539"/>
      <c r="BG57" s="539"/>
      <c r="BH57" s="539"/>
      <c r="BI57" s="539"/>
      <c r="BJ57" s="539"/>
      <c r="BK57" s="539"/>
      <c r="BL57" s="539"/>
      <c r="BM57" s="539"/>
      <c r="BN57" s="539"/>
      <c r="BO57" s="539"/>
      <c r="BP57" s="540"/>
      <c r="BQ57" s="538"/>
      <c r="BR57" s="539"/>
      <c r="BS57" s="539"/>
      <c r="BT57" s="539"/>
      <c r="BU57" s="539"/>
      <c r="BV57" s="539"/>
      <c r="BW57" s="539"/>
      <c r="BX57" s="539"/>
      <c r="BY57" s="539"/>
      <c r="BZ57" s="539"/>
      <c r="CA57" s="539"/>
      <c r="CB57" s="539"/>
      <c r="CC57" s="539"/>
      <c r="CD57" s="539"/>
      <c r="CE57" s="539"/>
      <c r="CF57" s="539"/>
      <c r="CG57" s="539"/>
      <c r="CH57" s="539"/>
      <c r="CI57" s="540"/>
      <c r="CJ57" s="538"/>
      <c r="CK57" s="539"/>
      <c r="CL57" s="539"/>
      <c r="CM57" s="539"/>
      <c r="CN57" s="539"/>
      <c r="CO57" s="539"/>
      <c r="CP57" s="539"/>
      <c r="CQ57" s="539"/>
      <c r="CR57" s="539"/>
      <c r="CS57" s="539"/>
      <c r="CT57" s="539"/>
      <c r="CU57" s="539"/>
      <c r="CV57" s="539"/>
      <c r="CW57" s="539"/>
      <c r="CX57" s="539"/>
      <c r="CY57" s="539"/>
      <c r="CZ57" s="539"/>
      <c r="DA57" s="540"/>
      <c r="DB57" s="538"/>
      <c r="DC57" s="539"/>
      <c r="DD57" s="539"/>
      <c r="DE57" s="539"/>
      <c r="DF57" s="539"/>
      <c r="DG57" s="539"/>
      <c r="DH57" s="539"/>
      <c r="DI57" s="539"/>
      <c r="DJ57" s="539"/>
      <c r="DK57" s="539"/>
      <c r="DL57" s="539"/>
      <c r="DM57" s="539"/>
      <c r="DN57" s="539"/>
      <c r="DO57" s="539"/>
      <c r="DP57" s="539"/>
      <c r="DQ57" s="539"/>
      <c r="DR57" s="539"/>
      <c r="DS57" s="540"/>
      <c r="DT57" s="469"/>
      <c r="DU57" s="470"/>
      <c r="DV57" s="470"/>
      <c r="DW57" s="470"/>
      <c r="DX57" s="470"/>
      <c r="DY57" s="470"/>
      <c r="DZ57" s="470"/>
      <c r="EA57" s="470"/>
      <c r="EB57" s="470"/>
      <c r="EC57" s="470"/>
      <c r="ED57" s="470"/>
      <c r="EE57" s="470"/>
      <c r="EF57" s="470"/>
      <c r="EG57" s="470"/>
      <c r="EH57" s="470"/>
      <c r="EI57" s="470"/>
      <c r="EJ57" s="470"/>
      <c r="EK57" s="470"/>
      <c r="EL57" s="471"/>
      <c r="EM57" s="469"/>
      <c r="EN57" s="470"/>
      <c r="EO57" s="470"/>
      <c r="EP57" s="470"/>
      <c r="EQ57" s="470"/>
      <c r="ER57" s="470"/>
      <c r="ES57" s="470"/>
      <c r="ET57" s="470"/>
      <c r="EU57" s="470"/>
      <c r="EV57" s="470"/>
      <c r="EW57" s="470"/>
      <c r="EX57" s="470"/>
      <c r="EY57" s="470"/>
      <c r="EZ57" s="470"/>
      <c r="FA57" s="470"/>
      <c r="FB57" s="470"/>
      <c r="FC57" s="470"/>
      <c r="FD57" s="470"/>
      <c r="FE57" s="471"/>
    </row>
    <row r="58" spans="1:161" s="136" customFormat="1" ht="11.25">
      <c r="A58" s="196"/>
      <c r="B58" s="501" t="s">
        <v>203</v>
      </c>
      <c r="C58" s="501"/>
      <c r="D58" s="501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1"/>
      <c r="AB58" s="501"/>
      <c r="AC58" s="501"/>
      <c r="AD58" s="501"/>
      <c r="AE58" s="501"/>
      <c r="AF58" s="501"/>
      <c r="AG58" s="501"/>
      <c r="AH58" s="501"/>
      <c r="AI58" s="501"/>
      <c r="AJ58" s="501"/>
      <c r="AK58" s="501"/>
      <c r="AL58" s="501"/>
      <c r="AM58" s="501"/>
      <c r="AN58" s="501"/>
      <c r="AO58" s="501"/>
      <c r="AP58" s="501"/>
      <c r="AQ58" s="509" t="s">
        <v>237</v>
      </c>
      <c r="AR58" s="510"/>
      <c r="AS58" s="510"/>
      <c r="AT58" s="510"/>
      <c r="AU58" s="510"/>
      <c r="AV58" s="510"/>
      <c r="AW58" s="511"/>
      <c r="AX58" s="554" t="s">
        <v>201</v>
      </c>
      <c r="AY58" s="555"/>
      <c r="AZ58" s="555"/>
      <c r="BA58" s="555"/>
      <c r="BB58" s="555"/>
      <c r="BC58" s="555"/>
      <c r="BD58" s="555"/>
      <c r="BE58" s="555"/>
      <c r="BF58" s="555"/>
      <c r="BG58" s="555"/>
      <c r="BH58" s="555"/>
      <c r="BI58" s="555"/>
      <c r="BJ58" s="555"/>
      <c r="BK58" s="555"/>
      <c r="BL58" s="555"/>
      <c r="BM58" s="555"/>
      <c r="BN58" s="555"/>
      <c r="BO58" s="555"/>
      <c r="BP58" s="556"/>
      <c r="BQ58" s="555" t="s">
        <v>201</v>
      </c>
      <c r="BR58" s="555"/>
      <c r="BS58" s="555"/>
      <c r="BT58" s="555"/>
      <c r="BU58" s="555"/>
      <c r="BV58" s="555"/>
      <c r="BW58" s="555"/>
      <c r="BX58" s="555"/>
      <c r="BY58" s="555"/>
      <c r="BZ58" s="555"/>
      <c r="CA58" s="555"/>
      <c r="CB58" s="555"/>
      <c r="CC58" s="555"/>
      <c r="CD58" s="555"/>
      <c r="CE58" s="555"/>
      <c r="CF58" s="555"/>
      <c r="CG58" s="555"/>
      <c r="CH58" s="555"/>
      <c r="CI58" s="555"/>
      <c r="CJ58" s="555"/>
      <c r="CK58" s="555"/>
      <c r="CL58" s="555"/>
      <c r="CM58" s="555"/>
      <c r="CN58" s="555"/>
      <c r="CO58" s="555"/>
      <c r="CP58" s="555"/>
      <c r="CQ58" s="555"/>
      <c r="CR58" s="555"/>
      <c r="CS58" s="555"/>
      <c r="CT58" s="555"/>
      <c r="CU58" s="555"/>
      <c r="CV58" s="555"/>
      <c r="CW58" s="555"/>
      <c r="CX58" s="555"/>
      <c r="CY58" s="555"/>
      <c r="CZ58" s="555"/>
      <c r="DA58" s="555"/>
      <c r="DB58" s="555" t="s">
        <v>201</v>
      </c>
      <c r="DC58" s="555"/>
      <c r="DD58" s="555"/>
      <c r="DE58" s="555"/>
      <c r="DF58" s="555"/>
      <c r="DG58" s="555"/>
      <c r="DH58" s="555"/>
      <c r="DI58" s="555"/>
      <c r="DJ58" s="555"/>
      <c r="DK58" s="555"/>
      <c r="DL58" s="555"/>
      <c r="DM58" s="555"/>
      <c r="DN58" s="555"/>
      <c r="DO58" s="555"/>
      <c r="DP58" s="555"/>
      <c r="DQ58" s="555"/>
      <c r="DR58" s="555"/>
      <c r="DS58" s="555"/>
      <c r="DT58" s="555"/>
      <c r="DU58" s="555"/>
      <c r="DV58" s="555"/>
      <c r="DW58" s="555"/>
      <c r="DX58" s="555"/>
      <c r="DY58" s="555"/>
      <c r="DZ58" s="555"/>
      <c r="EA58" s="555"/>
      <c r="EB58" s="555"/>
      <c r="EC58" s="555"/>
      <c r="ED58" s="555"/>
      <c r="EE58" s="555"/>
      <c r="EF58" s="555"/>
      <c r="EG58" s="555"/>
      <c r="EH58" s="555"/>
      <c r="EI58" s="555"/>
      <c r="EJ58" s="555"/>
      <c r="EK58" s="555"/>
      <c r="EL58" s="555"/>
      <c r="EM58" s="555"/>
      <c r="EN58" s="555"/>
      <c r="EO58" s="555"/>
      <c r="EP58" s="555"/>
      <c r="EQ58" s="555"/>
      <c r="ER58" s="555"/>
      <c r="ES58" s="555"/>
      <c r="ET58" s="555"/>
      <c r="EU58" s="555"/>
      <c r="EV58" s="555"/>
      <c r="EW58" s="555"/>
      <c r="EX58" s="555"/>
      <c r="EY58" s="555"/>
      <c r="EZ58" s="555"/>
      <c r="FA58" s="555"/>
      <c r="FB58" s="555"/>
      <c r="FC58" s="555"/>
      <c r="FD58" s="555"/>
      <c r="FE58" s="562"/>
    </row>
    <row r="59" spans="1:161" s="136" customFormat="1" ht="24" customHeight="1">
      <c r="A59" s="196"/>
      <c r="B59" s="513" t="s">
        <v>205</v>
      </c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513"/>
      <c r="AA59" s="513"/>
      <c r="AB59" s="513"/>
      <c r="AC59" s="513"/>
      <c r="AD59" s="513"/>
      <c r="AE59" s="513"/>
      <c r="AF59" s="513"/>
      <c r="AG59" s="513"/>
      <c r="AH59" s="513"/>
      <c r="AI59" s="513"/>
      <c r="AJ59" s="513"/>
      <c r="AK59" s="513"/>
      <c r="AL59" s="513"/>
      <c r="AM59" s="513"/>
      <c r="AN59" s="513"/>
      <c r="AO59" s="513"/>
      <c r="AP59" s="513"/>
      <c r="AQ59" s="514" t="s">
        <v>238</v>
      </c>
      <c r="AR59" s="515"/>
      <c r="AS59" s="515"/>
      <c r="AT59" s="515"/>
      <c r="AU59" s="515"/>
      <c r="AV59" s="515"/>
      <c r="AW59" s="516"/>
      <c r="AX59" s="554" t="s">
        <v>201</v>
      </c>
      <c r="AY59" s="555"/>
      <c r="AZ59" s="555"/>
      <c r="BA59" s="555"/>
      <c r="BB59" s="555"/>
      <c r="BC59" s="555"/>
      <c r="BD59" s="555"/>
      <c r="BE59" s="555"/>
      <c r="BF59" s="555"/>
      <c r="BG59" s="555"/>
      <c r="BH59" s="555"/>
      <c r="BI59" s="555"/>
      <c r="BJ59" s="555"/>
      <c r="BK59" s="555"/>
      <c r="BL59" s="555"/>
      <c r="BM59" s="555"/>
      <c r="BN59" s="555"/>
      <c r="BO59" s="555"/>
      <c r="BP59" s="556"/>
      <c r="BQ59" s="555" t="s">
        <v>201</v>
      </c>
      <c r="BR59" s="555"/>
      <c r="BS59" s="555"/>
      <c r="BT59" s="555"/>
      <c r="BU59" s="555"/>
      <c r="BV59" s="555"/>
      <c r="BW59" s="555"/>
      <c r="BX59" s="555"/>
      <c r="BY59" s="555"/>
      <c r="BZ59" s="555"/>
      <c r="CA59" s="555"/>
      <c r="CB59" s="555"/>
      <c r="CC59" s="555"/>
      <c r="CD59" s="555"/>
      <c r="CE59" s="555"/>
      <c r="CF59" s="555"/>
      <c r="CG59" s="555"/>
      <c r="CH59" s="555"/>
      <c r="CI59" s="555"/>
      <c r="CJ59" s="555"/>
      <c r="CK59" s="555"/>
      <c r="CL59" s="555"/>
      <c r="CM59" s="555"/>
      <c r="CN59" s="555"/>
      <c r="CO59" s="555"/>
      <c r="CP59" s="555"/>
      <c r="CQ59" s="555"/>
      <c r="CR59" s="555"/>
      <c r="CS59" s="555"/>
      <c r="CT59" s="555"/>
      <c r="CU59" s="555"/>
      <c r="CV59" s="555"/>
      <c r="CW59" s="555"/>
      <c r="CX59" s="555"/>
      <c r="CY59" s="555"/>
      <c r="CZ59" s="555"/>
      <c r="DA59" s="555"/>
      <c r="DB59" s="555" t="s">
        <v>201</v>
      </c>
      <c r="DC59" s="555"/>
      <c r="DD59" s="555"/>
      <c r="DE59" s="555"/>
      <c r="DF59" s="555"/>
      <c r="DG59" s="555"/>
      <c r="DH59" s="555"/>
      <c r="DI59" s="555"/>
      <c r="DJ59" s="555"/>
      <c r="DK59" s="555"/>
      <c r="DL59" s="555"/>
      <c r="DM59" s="555"/>
      <c r="DN59" s="555"/>
      <c r="DO59" s="555"/>
      <c r="DP59" s="555"/>
      <c r="DQ59" s="555"/>
      <c r="DR59" s="555"/>
      <c r="DS59" s="555"/>
      <c r="DT59" s="555"/>
      <c r="DU59" s="555"/>
      <c r="DV59" s="555"/>
      <c r="DW59" s="555"/>
      <c r="DX59" s="555"/>
      <c r="DY59" s="555"/>
      <c r="DZ59" s="555"/>
      <c r="EA59" s="555"/>
      <c r="EB59" s="555"/>
      <c r="EC59" s="555"/>
      <c r="ED59" s="555"/>
      <c r="EE59" s="555"/>
      <c r="EF59" s="555"/>
      <c r="EG59" s="555"/>
      <c r="EH59" s="555"/>
      <c r="EI59" s="555"/>
      <c r="EJ59" s="555"/>
      <c r="EK59" s="555"/>
      <c r="EL59" s="555"/>
      <c r="EM59" s="555"/>
      <c r="EN59" s="555"/>
      <c r="EO59" s="555"/>
      <c r="EP59" s="555"/>
      <c r="EQ59" s="555"/>
      <c r="ER59" s="555"/>
      <c r="ES59" s="555"/>
      <c r="ET59" s="555"/>
      <c r="EU59" s="555"/>
      <c r="EV59" s="555"/>
      <c r="EW59" s="555"/>
      <c r="EX59" s="555"/>
      <c r="EY59" s="555"/>
      <c r="EZ59" s="555"/>
      <c r="FA59" s="555"/>
      <c r="FB59" s="555"/>
      <c r="FC59" s="555"/>
      <c r="FD59" s="555"/>
      <c r="FE59" s="562"/>
    </row>
    <row r="60" spans="1:161" s="136" customFormat="1" ht="11.25">
      <c r="A60" s="207"/>
      <c r="B60" s="501" t="s">
        <v>207</v>
      </c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  <c r="AB60" s="501"/>
      <c r="AC60" s="501"/>
      <c r="AD60" s="501"/>
      <c r="AE60" s="501"/>
      <c r="AF60" s="501"/>
      <c r="AG60" s="501"/>
      <c r="AH60" s="501"/>
      <c r="AI60" s="501"/>
      <c r="AJ60" s="501"/>
      <c r="AK60" s="501"/>
      <c r="AL60" s="501"/>
      <c r="AM60" s="501"/>
      <c r="AN60" s="501"/>
      <c r="AO60" s="501"/>
      <c r="AP60" s="501"/>
      <c r="AQ60" s="509" t="s">
        <v>239</v>
      </c>
      <c r="AR60" s="510"/>
      <c r="AS60" s="510"/>
      <c r="AT60" s="510"/>
      <c r="AU60" s="510"/>
      <c r="AV60" s="510"/>
      <c r="AW60" s="511"/>
      <c r="AX60" s="554"/>
      <c r="AY60" s="555"/>
      <c r="AZ60" s="555"/>
      <c r="BA60" s="555"/>
      <c r="BB60" s="555"/>
      <c r="BC60" s="555"/>
      <c r="BD60" s="555"/>
      <c r="BE60" s="555"/>
      <c r="BF60" s="555"/>
      <c r="BG60" s="555"/>
      <c r="BH60" s="555"/>
      <c r="BI60" s="555"/>
      <c r="BJ60" s="555"/>
      <c r="BK60" s="555"/>
      <c r="BL60" s="555"/>
      <c r="BM60" s="555"/>
      <c r="BN60" s="555"/>
      <c r="BO60" s="555"/>
      <c r="BP60" s="556"/>
      <c r="BQ60" s="555"/>
      <c r="BR60" s="555"/>
      <c r="BS60" s="555"/>
      <c r="BT60" s="555"/>
      <c r="BU60" s="555"/>
      <c r="BV60" s="555"/>
      <c r="BW60" s="555"/>
      <c r="BX60" s="555"/>
      <c r="BY60" s="555"/>
      <c r="BZ60" s="555"/>
      <c r="CA60" s="555"/>
      <c r="CB60" s="555"/>
      <c r="CC60" s="555"/>
      <c r="CD60" s="555"/>
      <c r="CE60" s="555"/>
      <c r="CF60" s="555"/>
      <c r="CG60" s="555"/>
      <c r="CH60" s="555"/>
      <c r="CI60" s="555"/>
      <c r="CJ60" s="555"/>
      <c r="CK60" s="555"/>
      <c r="CL60" s="555"/>
      <c r="CM60" s="555"/>
      <c r="CN60" s="555"/>
      <c r="CO60" s="555"/>
      <c r="CP60" s="555"/>
      <c r="CQ60" s="555"/>
      <c r="CR60" s="555"/>
      <c r="CS60" s="555"/>
      <c r="CT60" s="555"/>
      <c r="CU60" s="555"/>
      <c r="CV60" s="555"/>
      <c r="CW60" s="555"/>
      <c r="CX60" s="555"/>
      <c r="CY60" s="555"/>
      <c r="CZ60" s="555"/>
      <c r="DA60" s="555"/>
      <c r="DB60" s="555" t="s">
        <v>201</v>
      </c>
      <c r="DC60" s="555"/>
      <c r="DD60" s="555"/>
      <c r="DE60" s="555"/>
      <c r="DF60" s="555"/>
      <c r="DG60" s="555"/>
      <c r="DH60" s="555"/>
      <c r="DI60" s="555"/>
      <c r="DJ60" s="555"/>
      <c r="DK60" s="555"/>
      <c r="DL60" s="555"/>
      <c r="DM60" s="555"/>
      <c r="DN60" s="555"/>
      <c r="DO60" s="555"/>
      <c r="DP60" s="555"/>
      <c r="DQ60" s="555"/>
      <c r="DR60" s="555"/>
      <c r="DS60" s="555"/>
      <c r="DT60" s="555" t="s">
        <v>201</v>
      </c>
      <c r="DU60" s="555"/>
      <c r="DV60" s="555"/>
      <c r="DW60" s="555"/>
      <c r="DX60" s="555"/>
      <c r="DY60" s="555"/>
      <c r="DZ60" s="555"/>
      <c r="EA60" s="555"/>
      <c r="EB60" s="555"/>
      <c r="EC60" s="555"/>
      <c r="ED60" s="555"/>
      <c r="EE60" s="555"/>
      <c r="EF60" s="555"/>
      <c r="EG60" s="555"/>
      <c r="EH60" s="555"/>
      <c r="EI60" s="555"/>
      <c r="EJ60" s="555"/>
      <c r="EK60" s="555"/>
      <c r="EL60" s="555"/>
      <c r="EM60" s="555"/>
      <c r="EN60" s="555"/>
      <c r="EO60" s="555"/>
      <c r="EP60" s="555"/>
      <c r="EQ60" s="555"/>
      <c r="ER60" s="555"/>
      <c r="ES60" s="555"/>
      <c r="ET60" s="555"/>
      <c r="EU60" s="555"/>
      <c r="EV60" s="555"/>
      <c r="EW60" s="555"/>
      <c r="EX60" s="555"/>
      <c r="EY60" s="555"/>
      <c r="EZ60" s="555"/>
      <c r="FA60" s="555"/>
      <c r="FB60" s="555"/>
      <c r="FC60" s="555"/>
      <c r="FD60" s="555"/>
      <c r="FE60" s="562"/>
    </row>
    <row r="61" spans="1:161" s="136" customFormat="1" ht="11.25">
      <c r="A61" s="207"/>
      <c r="B61" s="501" t="s">
        <v>209</v>
      </c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  <c r="AB61" s="501"/>
      <c r="AC61" s="501"/>
      <c r="AD61" s="501"/>
      <c r="AE61" s="501"/>
      <c r="AF61" s="501"/>
      <c r="AG61" s="501"/>
      <c r="AH61" s="501"/>
      <c r="AI61" s="501"/>
      <c r="AJ61" s="501"/>
      <c r="AK61" s="501"/>
      <c r="AL61" s="501"/>
      <c r="AM61" s="501"/>
      <c r="AN61" s="501"/>
      <c r="AO61" s="501"/>
      <c r="AP61" s="501"/>
      <c r="AQ61" s="509" t="s">
        <v>240</v>
      </c>
      <c r="AR61" s="510"/>
      <c r="AS61" s="510"/>
      <c r="AT61" s="510"/>
      <c r="AU61" s="510"/>
      <c r="AV61" s="510"/>
      <c r="AW61" s="511"/>
      <c r="AX61" s="578"/>
      <c r="AY61" s="576"/>
      <c r="AZ61" s="576"/>
      <c r="BA61" s="576"/>
      <c r="BB61" s="576"/>
      <c r="BC61" s="576"/>
      <c r="BD61" s="576"/>
      <c r="BE61" s="576"/>
      <c r="BF61" s="576"/>
      <c r="BG61" s="576"/>
      <c r="BH61" s="576"/>
      <c r="BI61" s="576"/>
      <c r="BJ61" s="576"/>
      <c r="BK61" s="576"/>
      <c r="BL61" s="576"/>
      <c r="BM61" s="576"/>
      <c r="BN61" s="576"/>
      <c r="BO61" s="576"/>
      <c r="BP61" s="535"/>
      <c r="BQ61" s="576"/>
      <c r="BR61" s="576"/>
      <c r="BS61" s="576"/>
      <c r="BT61" s="576"/>
      <c r="BU61" s="576"/>
      <c r="BV61" s="576"/>
      <c r="BW61" s="576"/>
      <c r="BX61" s="576"/>
      <c r="BY61" s="576"/>
      <c r="BZ61" s="576"/>
      <c r="CA61" s="576"/>
      <c r="CB61" s="576"/>
      <c r="CC61" s="576"/>
      <c r="CD61" s="576"/>
      <c r="CE61" s="576"/>
      <c r="CF61" s="576"/>
      <c r="CG61" s="576"/>
      <c r="CH61" s="576"/>
      <c r="CI61" s="576"/>
      <c r="CJ61" s="576"/>
      <c r="CK61" s="576"/>
      <c r="CL61" s="576"/>
      <c r="CM61" s="576"/>
      <c r="CN61" s="576"/>
      <c r="CO61" s="576"/>
      <c r="CP61" s="576"/>
      <c r="CQ61" s="576"/>
      <c r="CR61" s="576"/>
      <c r="CS61" s="576"/>
      <c r="CT61" s="576"/>
      <c r="CU61" s="576"/>
      <c r="CV61" s="576"/>
      <c r="CW61" s="576"/>
      <c r="CX61" s="576"/>
      <c r="CY61" s="576"/>
      <c r="CZ61" s="576"/>
      <c r="DA61" s="576"/>
      <c r="DB61" s="576" t="s">
        <v>201</v>
      </c>
      <c r="DC61" s="576"/>
      <c r="DD61" s="576"/>
      <c r="DE61" s="576"/>
      <c r="DF61" s="576"/>
      <c r="DG61" s="576"/>
      <c r="DH61" s="576"/>
      <c r="DI61" s="576"/>
      <c r="DJ61" s="576"/>
      <c r="DK61" s="576"/>
      <c r="DL61" s="576"/>
      <c r="DM61" s="576"/>
      <c r="DN61" s="576"/>
      <c r="DO61" s="576"/>
      <c r="DP61" s="576"/>
      <c r="DQ61" s="576"/>
      <c r="DR61" s="576"/>
      <c r="DS61" s="576"/>
      <c r="DT61" s="555"/>
      <c r="DU61" s="555"/>
      <c r="DV61" s="555"/>
      <c r="DW61" s="555"/>
      <c r="DX61" s="555"/>
      <c r="DY61" s="555"/>
      <c r="DZ61" s="555"/>
      <c r="EA61" s="555"/>
      <c r="EB61" s="555"/>
      <c r="EC61" s="555"/>
      <c r="ED61" s="555"/>
      <c r="EE61" s="555"/>
      <c r="EF61" s="555"/>
      <c r="EG61" s="555"/>
      <c r="EH61" s="555"/>
      <c r="EI61" s="555"/>
      <c r="EJ61" s="555"/>
      <c r="EK61" s="555"/>
      <c r="EL61" s="555"/>
      <c r="EM61" s="555" t="s">
        <v>201</v>
      </c>
      <c r="EN61" s="555"/>
      <c r="EO61" s="555"/>
      <c r="EP61" s="555"/>
      <c r="EQ61" s="555"/>
      <c r="ER61" s="555"/>
      <c r="ES61" s="555"/>
      <c r="ET61" s="555"/>
      <c r="EU61" s="555"/>
      <c r="EV61" s="555"/>
      <c r="EW61" s="555"/>
      <c r="EX61" s="555"/>
      <c r="EY61" s="555"/>
      <c r="EZ61" s="555"/>
      <c r="FA61" s="555"/>
      <c r="FB61" s="555"/>
      <c r="FC61" s="555"/>
      <c r="FD61" s="555"/>
      <c r="FE61" s="562"/>
    </row>
    <row r="62" spans="1:161" s="136" customFormat="1" ht="11.25">
      <c r="A62" s="207"/>
      <c r="B62" s="501" t="s">
        <v>211</v>
      </c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1"/>
      <c r="AB62" s="501"/>
      <c r="AC62" s="501"/>
      <c r="AD62" s="501"/>
      <c r="AE62" s="501"/>
      <c r="AF62" s="501"/>
      <c r="AG62" s="501"/>
      <c r="AH62" s="501"/>
      <c r="AI62" s="501"/>
      <c r="AJ62" s="501"/>
      <c r="AK62" s="501"/>
      <c r="AL62" s="501"/>
      <c r="AM62" s="501"/>
      <c r="AN62" s="501"/>
      <c r="AO62" s="501"/>
      <c r="AP62" s="501"/>
      <c r="AQ62" s="509" t="s">
        <v>241</v>
      </c>
      <c r="AR62" s="510"/>
      <c r="AS62" s="510"/>
      <c r="AT62" s="510"/>
      <c r="AU62" s="510"/>
      <c r="AV62" s="510"/>
      <c r="AW62" s="511"/>
      <c r="AX62" s="554"/>
      <c r="AY62" s="555"/>
      <c r="AZ62" s="555"/>
      <c r="BA62" s="555"/>
      <c r="BB62" s="555"/>
      <c r="BC62" s="555"/>
      <c r="BD62" s="555"/>
      <c r="BE62" s="555"/>
      <c r="BF62" s="555"/>
      <c r="BG62" s="555"/>
      <c r="BH62" s="555"/>
      <c r="BI62" s="555"/>
      <c r="BJ62" s="555"/>
      <c r="BK62" s="555"/>
      <c r="BL62" s="555"/>
      <c r="BM62" s="555"/>
      <c r="BN62" s="555"/>
      <c r="BO62" s="555"/>
      <c r="BP62" s="555"/>
      <c r="BQ62" s="555"/>
      <c r="BR62" s="555"/>
      <c r="BS62" s="555"/>
      <c r="BT62" s="555"/>
      <c r="BU62" s="555"/>
      <c r="BV62" s="555"/>
      <c r="BW62" s="555"/>
      <c r="BX62" s="555"/>
      <c r="BY62" s="555"/>
      <c r="BZ62" s="555"/>
      <c r="CA62" s="555"/>
      <c r="CB62" s="555"/>
      <c r="CC62" s="555"/>
      <c r="CD62" s="555"/>
      <c r="CE62" s="555"/>
      <c r="CF62" s="555"/>
      <c r="CG62" s="555"/>
      <c r="CH62" s="555"/>
      <c r="CI62" s="555"/>
      <c r="CJ62" s="555"/>
      <c r="CK62" s="555"/>
      <c r="CL62" s="555"/>
      <c r="CM62" s="555"/>
      <c r="CN62" s="555"/>
      <c r="CO62" s="555"/>
      <c r="CP62" s="555"/>
      <c r="CQ62" s="555"/>
      <c r="CR62" s="555"/>
      <c r="CS62" s="555"/>
      <c r="CT62" s="555"/>
      <c r="CU62" s="555"/>
      <c r="CV62" s="555"/>
      <c r="CW62" s="555"/>
      <c r="CX62" s="555"/>
      <c r="CY62" s="555"/>
      <c r="CZ62" s="555"/>
      <c r="DA62" s="555"/>
      <c r="DB62" s="555"/>
      <c r="DC62" s="555"/>
      <c r="DD62" s="555"/>
      <c r="DE62" s="555"/>
      <c r="DF62" s="555"/>
      <c r="DG62" s="555"/>
      <c r="DH62" s="555"/>
      <c r="DI62" s="555"/>
      <c r="DJ62" s="555"/>
      <c r="DK62" s="555"/>
      <c r="DL62" s="555"/>
      <c r="DM62" s="555"/>
      <c r="DN62" s="555"/>
      <c r="DO62" s="555"/>
      <c r="DP62" s="555"/>
      <c r="DQ62" s="555"/>
      <c r="DR62" s="555"/>
      <c r="DS62" s="555"/>
      <c r="DT62" s="555"/>
      <c r="DU62" s="555"/>
      <c r="DV62" s="555"/>
      <c r="DW62" s="555"/>
      <c r="DX62" s="555"/>
      <c r="DY62" s="555"/>
      <c r="DZ62" s="555"/>
      <c r="EA62" s="555"/>
      <c r="EB62" s="555"/>
      <c r="EC62" s="555"/>
      <c r="ED62" s="555"/>
      <c r="EE62" s="555"/>
      <c r="EF62" s="555"/>
      <c r="EG62" s="555"/>
      <c r="EH62" s="555"/>
      <c r="EI62" s="555"/>
      <c r="EJ62" s="555"/>
      <c r="EK62" s="555"/>
      <c r="EL62" s="555"/>
      <c r="EM62" s="555"/>
      <c r="EN62" s="555"/>
      <c r="EO62" s="555"/>
      <c r="EP62" s="555"/>
      <c r="EQ62" s="555"/>
      <c r="ER62" s="555"/>
      <c r="ES62" s="555"/>
      <c r="ET62" s="555"/>
      <c r="EU62" s="555"/>
      <c r="EV62" s="555"/>
      <c r="EW62" s="555"/>
      <c r="EX62" s="555"/>
      <c r="EY62" s="555"/>
      <c r="EZ62" s="555"/>
      <c r="FA62" s="555"/>
      <c r="FB62" s="555"/>
      <c r="FC62" s="555"/>
      <c r="FD62" s="555"/>
      <c r="FE62" s="562"/>
    </row>
    <row r="63" spans="1:161" s="136" customFormat="1" ht="11.25">
      <c r="A63" s="207"/>
      <c r="B63" s="533" t="s">
        <v>215</v>
      </c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33"/>
      <c r="V63" s="533"/>
      <c r="W63" s="533"/>
      <c r="X63" s="533"/>
      <c r="Y63" s="533"/>
      <c r="Z63" s="533"/>
      <c r="AA63" s="533"/>
      <c r="AB63" s="533"/>
      <c r="AC63" s="533"/>
      <c r="AD63" s="533"/>
      <c r="AE63" s="533"/>
      <c r="AF63" s="533"/>
      <c r="AG63" s="533"/>
      <c r="AH63" s="533"/>
      <c r="AI63" s="533"/>
      <c r="AJ63" s="533"/>
      <c r="AK63" s="533"/>
      <c r="AL63" s="533"/>
      <c r="AM63" s="533"/>
      <c r="AN63" s="533"/>
      <c r="AO63" s="533"/>
      <c r="AP63" s="533"/>
      <c r="AQ63" s="509" t="s">
        <v>242</v>
      </c>
      <c r="AR63" s="510"/>
      <c r="AS63" s="510"/>
      <c r="AT63" s="510"/>
      <c r="AU63" s="510"/>
      <c r="AV63" s="510"/>
      <c r="AW63" s="511"/>
      <c r="AX63" s="561" t="s">
        <v>193</v>
      </c>
      <c r="AY63" s="552"/>
      <c r="AZ63" s="557"/>
      <c r="BA63" s="557"/>
      <c r="BB63" s="557"/>
      <c r="BC63" s="557"/>
      <c r="BD63" s="557"/>
      <c r="BE63" s="557"/>
      <c r="BF63" s="557"/>
      <c r="BG63" s="557"/>
      <c r="BH63" s="557"/>
      <c r="BI63" s="557"/>
      <c r="BJ63" s="557"/>
      <c r="BK63" s="557"/>
      <c r="BL63" s="557"/>
      <c r="BM63" s="557"/>
      <c r="BN63" s="557"/>
      <c r="BO63" s="533" t="s">
        <v>194</v>
      </c>
      <c r="BP63" s="553"/>
      <c r="BQ63" s="556"/>
      <c r="BR63" s="557"/>
      <c r="BS63" s="557"/>
      <c r="BT63" s="557"/>
      <c r="BU63" s="557"/>
      <c r="BV63" s="557"/>
      <c r="BW63" s="557"/>
      <c r="BX63" s="557"/>
      <c r="BY63" s="557"/>
      <c r="BZ63" s="557"/>
      <c r="CA63" s="557"/>
      <c r="CB63" s="557"/>
      <c r="CC63" s="557"/>
      <c r="CD63" s="557"/>
      <c r="CE63" s="557"/>
      <c r="CF63" s="557"/>
      <c r="CG63" s="557"/>
      <c r="CH63" s="557"/>
      <c r="CI63" s="577"/>
      <c r="CJ63" s="551" t="s">
        <v>193</v>
      </c>
      <c r="CK63" s="552"/>
      <c r="CL63" s="557"/>
      <c r="CM63" s="557"/>
      <c r="CN63" s="557"/>
      <c r="CO63" s="557"/>
      <c r="CP63" s="557"/>
      <c r="CQ63" s="557"/>
      <c r="CR63" s="557"/>
      <c r="CS63" s="557"/>
      <c r="CT63" s="557"/>
      <c r="CU63" s="557"/>
      <c r="CV63" s="557"/>
      <c r="CW63" s="557"/>
      <c r="CX63" s="557"/>
      <c r="CY63" s="557"/>
      <c r="CZ63" s="533" t="s">
        <v>194</v>
      </c>
      <c r="DA63" s="553"/>
      <c r="DB63" s="551" t="s">
        <v>193</v>
      </c>
      <c r="DC63" s="552"/>
      <c r="DD63" s="557"/>
      <c r="DE63" s="557"/>
      <c r="DF63" s="557"/>
      <c r="DG63" s="557"/>
      <c r="DH63" s="557"/>
      <c r="DI63" s="557"/>
      <c r="DJ63" s="557"/>
      <c r="DK63" s="557"/>
      <c r="DL63" s="557"/>
      <c r="DM63" s="557"/>
      <c r="DN63" s="557"/>
      <c r="DO63" s="557"/>
      <c r="DP63" s="557"/>
      <c r="DQ63" s="557"/>
      <c r="DR63" s="533" t="s">
        <v>194</v>
      </c>
      <c r="DS63" s="553"/>
      <c r="DT63" s="551" t="s">
        <v>193</v>
      </c>
      <c r="DU63" s="552"/>
      <c r="DV63" s="579">
        <f>DV64+DV66+DV67+DV71</f>
        <v>21000</v>
      </c>
      <c r="DW63" s="579"/>
      <c r="DX63" s="579"/>
      <c r="DY63" s="579"/>
      <c r="DZ63" s="579"/>
      <c r="EA63" s="579"/>
      <c r="EB63" s="579"/>
      <c r="EC63" s="579"/>
      <c r="ED63" s="579"/>
      <c r="EE63" s="579"/>
      <c r="EF63" s="579"/>
      <c r="EG63" s="579"/>
      <c r="EH63" s="579"/>
      <c r="EI63" s="579"/>
      <c r="EJ63" s="579"/>
      <c r="EK63" s="533" t="s">
        <v>194</v>
      </c>
      <c r="EL63" s="553"/>
      <c r="EM63" s="551" t="s">
        <v>193</v>
      </c>
      <c r="EN63" s="552"/>
      <c r="EO63" s="579">
        <f>DV63</f>
        <v>21000</v>
      </c>
      <c r="EP63" s="557"/>
      <c r="EQ63" s="557"/>
      <c r="ER63" s="557"/>
      <c r="ES63" s="557"/>
      <c r="ET63" s="557"/>
      <c r="EU63" s="557"/>
      <c r="EV63" s="557"/>
      <c r="EW63" s="557"/>
      <c r="EX63" s="557"/>
      <c r="EY63" s="557"/>
      <c r="EZ63" s="557"/>
      <c r="FA63" s="557"/>
      <c r="FB63" s="557"/>
      <c r="FC63" s="557"/>
      <c r="FD63" s="533" t="s">
        <v>194</v>
      </c>
      <c r="FE63" s="560"/>
    </row>
    <row r="64" spans="1:161" s="136" customFormat="1" ht="11.25">
      <c r="A64" s="193"/>
      <c r="B64" s="508" t="s">
        <v>199</v>
      </c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  <c r="AL64" s="508"/>
      <c r="AM64" s="508"/>
      <c r="AN64" s="508"/>
      <c r="AO64" s="508"/>
      <c r="AP64" s="508"/>
      <c r="AQ64" s="503" t="s">
        <v>243</v>
      </c>
      <c r="AR64" s="504"/>
      <c r="AS64" s="504"/>
      <c r="AT64" s="504"/>
      <c r="AU64" s="504"/>
      <c r="AV64" s="504"/>
      <c r="AW64" s="505"/>
      <c r="AX64" s="558" t="s">
        <v>201</v>
      </c>
      <c r="AY64" s="536"/>
      <c r="AZ64" s="536"/>
      <c r="BA64" s="536"/>
      <c r="BB64" s="536"/>
      <c r="BC64" s="536"/>
      <c r="BD64" s="536"/>
      <c r="BE64" s="536"/>
      <c r="BF64" s="536"/>
      <c r="BG64" s="536"/>
      <c r="BH64" s="536"/>
      <c r="BI64" s="536"/>
      <c r="BJ64" s="536"/>
      <c r="BK64" s="536"/>
      <c r="BL64" s="536"/>
      <c r="BM64" s="536"/>
      <c r="BN64" s="536"/>
      <c r="BO64" s="536"/>
      <c r="BP64" s="537"/>
      <c r="BQ64" s="535" t="s">
        <v>201</v>
      </c>
      <c r="BR64" s="536"/>
      <c r="BS64" s="536"/>
      <c r="BT64" s="536"/>
      <c r="BU64" s="536"/>
      <c r="BV64" s="536"/>
      <c r="BW64" s="536"/>
      <c r="BX64" s="536"/>
      <c r="BY64" s="536"/>
      <c r="BZ64" s="536"/>
      <c r="CA64" s="536"/>
      <c r="CB64" s="536"/>
      <c r="CC64" s="536"/>
      <c r="CD64" s="536"/>
      <c r="CE64" s="536"/>
      <c r="CF64" s="536"/>
      <c r="CG64" s="536"/>
      <c r="CH64" s="536"/>
      <c r="CI64" s="537"/>
      <c r="CJ64" s="535" t="s">
        <v>201</v>
      </c>
      <c r="CK64" s="536"/>
      <c r="CL64" s="536"/>
      <c r="CM64" s="536"/>
      <c r="CN64" s="536"/>
      <c r="CO64" s="536"/>
      <c r="CP64" s="536"/>
      <c r="CQ64" s="536"/>
      <c r="CR64" s="536"/>
      <c r="CS64" s="536"/>
      <c r="CT64" s="536"/>
      <c r="CU64" s="536"/>
      <c r="CV64" s="536"/>
      <c r="CW64" s="536"/>
      <c r="CX64" s="536"/>
      <c r="CY64" s="536"/>
      <c r="CZ64" s="536"/>
      <c r="DA64" s="537"/>
      <c r="DB64" s="535" t="s">
        <v>201</v>
      </c>
      <c r="DC64" s="536"/>
      <c r="DD64" s="536"/>
      <c r="DE64" s="536"/>
      <c r="DF64" s="536"/>
      <c r="DG64" s="536"/>
      <c r="DH64" s="536"/>
      <c r="DI64" s="536"/>
      <c r="DJ64" s="536"/>
      <c r="DK64" s="536"/>
      <c r="DL64" s="536"/>
      <c r="DM64" s="536"/>
      <c r="DN64" s="536"/>
      <c r="DO64" s="536"/>
      <c r="DP64" s="536"/>
      <c r="DQ64" s="536"/>
      <c r="DR64" s="536"/>
      <c r="DS64" s="537"/>
      <c r="DT64" s="545" t="s">
        <v>193</v>
      </c>
      <c r="DU64" s="546"/>
      <c r="DV64" s="487"/>
      <c r="DW64" s="487"/>
      <c r="DX64" s="487"/>
      <c r="DY64" s="487"/>
      <c r="DZ64" s="487"/>
      <c r="EA64" s="487"/>
      <c r="EB64" s="487"/>
      <c r="EC64" s="487"/>
      <c r="ED64" s="487"/>
      <c r="EE64" s="487"/>
      <c r="EF64" s="487"/>
      <c r="EG64" s="487"/>
      <c r="EH64" s="487"/>
      <c r="EI64" s="487"/>
      <c r="EJ64" s="487"/>
      <c r="EK64" s="492" t="s">
        <v>194</v>
      </c>
      <c r="EL64" s="543"/>
      <c r="EM64" s="545" t="s">
        <v>193</v>
      </c>
      <c r="EN64" s="546"/>
      <c r="EO64" s="487">
        <f>DV64</f>
        <v>0</v>
      </c>
      <c r="EP64" s="536"/>
      <c r="EQ64" s="536"/>
      <c r="ER64" s="536"/>
      <c r="ES64" s="536"/>
      <c r="ET64" s="536"/>
      <c r="EU64" s="536"/>
      <c r="EV64" s="536"/>
      <c r="EW64" s="536"/>
      <c r="EX64" s="536"/>
      <c r="EY64" s="536"/>
      <c r="EZ64" s="536"/>
      <c r="FA64" s="536"/>
      <c r="FB64" s="536"/>
      <c r="FC64" s="536"/>
      <c r="FD64" s="492" t="s">
        <v>194</v>
      </c>
      <c r="FE64" s="541"/>
    </row>
    <row r="65" spans="1:161" s="136" customFormat="1" ht="11.25">
      <c r="A65" s="196"/>
      <c r="B65" s="500" t="s">
        <v>218</v>
      </c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500"/>
      <c r="R65" s="500"/>
      <c r="S65" s="500"/>
      <c r="T65" s="500"/>
      <c r="U65" s="500"/>
      <c r="V65" s="500"/>
      <c r="W65" s="500"/>
      <c r="X65" s="500"/>
      <c r="Y65" s="500"/>
      <c r="Z65" s="500"/>
      <c r="AA65" s="500"/>
      <c r="AB65" s="500"/>
      <c r="AC65" s="500"/>
      <c r="AD65" s="500"/>
      <c r="AE65" s="500"/>
      <c r="AF65" s="500"/>
      <c r="AG65" s="500"/>
      <c r="AH65" s="500"/>
      <c r="AI65" s="500"/>
      <c r="AJ65" s="500"/>
      <c r="AK65" s="500"/>
      <c r="AL65" s="500"/>
      <c r="AM65" s="500"/>
      <c r="AN65" s="500"/>
      <c r="AO65" s="500"/>
      <c r="AP65" s="500"/>
      <c r="AQ65" s="476"/>
      <c r="AR65" s="477"/>
      <c r="AS65" s="477"/>
      <c r="AT65" s="477"/>
      <c r="AU65" s="477"/>
      <c r="AV65" s="477"/>
      <c r="AW65" s="478"/>
      <c r="AX65" s="559"/>
      <c r="AY65" s="539"/>
      <c r="AZ65" s="539"/>
      <c r="BA65" s="539"/>
      <c r="BB65" s="539"/>
      <c r="BC65" s="539"/>
      <c r="BD65" s="539"/>
      <c r="BE65" s="539"/>
      <c r="BF65" s="539"/>
      <c r="BG65" s="539"/>
      <c r="BH65" s="539"/>
      <c r="BI65" s="539"/>
      <c r="BJ65" s="539"/>
      <c r="BK65" s="539"/>
      <c r="BL65" s="539"/>
      <c r="BM65" s="539"/>
      <c r="BN65" s="539"/>
      <c r="BO65" s="539"/>
      <c r="BP65" s="540"/>
      <c r="BQ65" s="538"/>
      <c r="BR65" s="539"/>
      <c r="BS65" s="539"/>
      <c r="BT65" s="539"/>
      <c r="BU65" s="539"/>
      <c r="BV65" s="539"/>
      <c r="BW65" s="539"/>
      <c r="BX65" s="539"/>
      <c r="BY65" s="539"/>
      <c r="BZ65" s="539"/>
      <c r="CA65" s="539"/>
      <c r="CB65" s="539"/>
      <c r="CC65" s="539"/>
      <c r="CD65" s="539"/>
      <c r="CE65" s="539"/>
      <c r="CF65" s="539"/>
      <c r="CG65" s="539"/>
      <c r="CH65" s="539"/>
      <c r="CI65" s="540"/>
      <c r="CJ65" s="538"/>
      <c r="CK65" s="539"/>
      <c r="CL65" s="539"/>
      <c r="CM65" s="539"/>
      <c r="CN65" s="539"/>
      <c r="CO65" s="539"/>
      <c r="CP65" s="539"/>
      <c r="CQ65" s="539"/>
      <c r="CR65" s="539"/>
      <c r="CS65" s="539"/>
      <c r="CT65" s="539"/>
      <c r="CU65" s="539"/>
      <c r="CV65" s="539"/>
      <c r="CW65" s="539"/>
      <c r="CX65" s="539"/>
      <c r="CY65" s="539"/>
      <c r="CZ65" s="539"/>
      <c r="DA65" s="540"/>
      <c r="DB65" s="538"/>
      <c r="DC65" s="539"/>
      <c r="DD65" s="539"/>
      <c r="DE65" s="539"/>
      <c r="DF65" s="539"/>
      <c r="DG65" s="539"/>
      <c r="DH65" s="539"/>
      <c r="DI65" s="539"/>
      <c r="DJ65" s="539"/>
      <c r="DK65" s="539"/>
      <c r="DL65" s="539"/>
      <c r="DM65" s="539"/>
      <c r="DN65" s="539"/>
      <c r="DO65" s="539"/>
      <c r="DP65" s="539"/>
      <c r="DQ65" s="539"/>
      <c r="DR65" s="539"/>
      <c r="DS65" s="540"/>
      <c r="DT65" s="547"/>
      <c r="DU65" s="548"/>
      <c r="DV65" s="470"/>
      <c r="DW65" s="470"/>
      <c r="DX65" s="470"/>
      <c r="DY65" s="470"/>
      <c r="DZ65" s="470"/>
      <c r="EA65" s="470"/>
      <c r="EB65" s="470"/>
      <c r="EC65" s="470"/>
      <c r="ED65" s="470"/>
      <c r="EE65" s="470"/>
      <c r="EF65" s="470"/>
      <c r="EG65" s="470"/>
      <c r="EH65" s="470"/>
      <c r="EI65" s="470"/>
      <c r="EJ65" s="470"/>
      <c r="EK65" s="507"/>
      <c r="EL65" s="544"/>
      <c r="EM65" s="547"/>
      <c r="EN65" s="548"/>
      <c r="EO65" s="539"/>
      <c r="EP65" s="539"/>
      <c r="EQ65" s="539"/>
      <c r="ER65" s="539"/>
      <c r="ES65" s="539"/>
      <c r="ET65" s="539"/>
      <c r="EU65" s="539"/>
      <c r="EV65" s="539"/>
      <c r="EW65" s="539"/>
      <c r="EX65" s="539"/>
      <c r="EY65" s="539"/>
      <c r="EZ65" s="539"/>
      <c r="FA65" s="539"/>
      <c r="FB65" s="539"/>
      <c r="FC65" s="539"/>
      <c r="FD65" s="507"/>
      <c r="FE65" s="542"/>
    </row>
    <row r="66" spans="1:161" s="136" customFormat="1" ht="11.25">
      <c r="A66" s="196"/>
      <c r="B66" s="501" t="s">
        <v>203</v>
      </c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501"/>
      <c r="N66" s="501"/>
      <c r="O66" s="501"/>
      <c r="P66" s="501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1"/>
      <c r="AB66" s="501"/>
      <c r="AC66" s="501"/>
      <c r="AD66" s="501"/>
      <c r="AE66" s="501"/>
      <c r="AF66" s="501"/>
      <c r="AG66" s="501"/>
      <c r="AH66" s="501"/>
      <c r="AI66" s="501"/>
      <c r="AJ66" s="501"/>
      <c r="AK66" s="501"/>
      <c r="AL66" s="501"/>
      <c r="AM66" s="501"/>
      <c r="AN66" s="501"/>
      <c r="AO66" s="501"/>
      <c r="AP66" s="501"/>
      <c r="AQ66" s="509" t="s">
        <v>244</v>
      </c>
      <c r="AR66" s="510"/>
      <c r="AS66" s="510"/>
      <c r="AT66" s="510"/>
      <c r="AU66" s="510"/>
      <c r="AV66" s="510"/>
      <c r="AW66" s="511"/>
      <c r="AX66" s="554" t="s">
        <v>201</v>
      </c>
      <c r="AY66" s="555"/>
      <c r="AZ66" s="555"/>
      <c r="BA66" s="555"/>
      <c r="BB66" s="555"/>
      <c r="BC66" s="555"/>
      <c r="BD66" s="555"/>
      <c r="BE66" s="555"/>
      <c r="BF66" s="555"/>
      <c r="BG66" s="555"/>
      <c r="BH66" s="555"/>
      <c r="BI66" s="555"/>
      <c r="BJ66" s="555"/>
      <c r="BK66" s="555"/>
      <c r="BL66" s="555"/>
      <c r="BM66" s="555"/>
      <c r="BN66" s="555"/>
      <c r="BO66" s="555"/>
      <c r="BP66" s="556"/>
      <c r="BQ66" s="555" t="s">
        <v>201</v>
      </c>
      <c r="BR66" s="555"/>
      <c r="BS66" s="555"/>
      <c r="BT66" s="555"/>
      <c r="BU66" s="555"/>
      <c r="BV66" s="555"/>
      <c r="BW66" s="555"/>
      <c r="BX66" s="555"/>
      <c r="BY66" s="555"/>
      <c r="BZ66" s="555"/>
      <c r="CA66" s="555"/>
      <c r="CB66" s="555"/>
      <c r="CC66" s="555"/>
      <c r="CD66" s="555"/>
      <c r="CE66" s="555"/>
      <c r="CF66" s="555"/>
      <c r="CG66" s="555"/>
      <c r="CH66" s="555"/>
      <c r="CI66" s="555"/>
      <c r="CJ66" s="551" t="s">
        <v>193</v>
      </c>
      <c r="CK66" s="552"/>
      <c r="CL66" s="557"/>
      <c r="CM66" s="557"/>
      <c r="CN66" s="557"/>
      <c r="CO66" s="557"/>
      <c r="CP66" s="557"/>
      <c r="CQ66" s="557"/>
      <c r="CR66" s="557"/>
      <c r="CS66" s="557"/>
      <c r="CT66" s="557"/>
      <c r="CU66" s="557"/>
      <c r="CV66" s="557"/>
      <c r="CW66" s="557"/>
      <c r="CX66" s="557"/>
      <c r="CY66" s="557"/>
      <c r="CZ66" s="533" t="s">
        <v>194</v>
      </c>
      <c r="DA66" s="553"/>
      <c r="DB66" s="555" t="s">
        <v>201</v>
      </c>
      <c r="DC66" s="555"/>
      <c r="DD66" s="555"/>
      <c r="DE66" s="555"/>
      <c r="DF66" s="555"/>
      <c r="DG66" s="555"/>
      <c r="DH66" s="555"/>
      <c r="DI66" s="555"/>
      <c r="DJ66" s="555"/>
      <c r="DK66" s="555"/>
      <c r="DL66" s="555"/>
      <c r="DM66" s="555"/>
      <c r="DN66" s="555"/>
      <c r="DO66" s="555"/>
      <c r="DP66" s="555"/>
      <c r="DQ66" s="555"/>
      <c r="DR66" s="555"/>
      <c r="DS66" s="555"/>
      <c r="DT66" s="551" t="s">
        <v>193</v>
      </c>
      <c r="DU66" s="552"/>
      <c r="DV66" s="579"/>
      <c r="DW66" s="579"/>
      <c r="DX66" s="579"/>
      <c r="DY66" s="579"/>
      <c r="DZ66" s="579"/>
      <c r="EA66" s="579"/>
      <c r="EB66" s="579"/>
      <c r="EC66" s="579"/>
      <c r="ED66" s="579"/>
      <c r="EE66" s="579"/>
      <c r="EF66" s="579"/>
      <c r="EG66" s="579"/>
      <c r="EH66" s="579"/>
      <c r="EI66" s="579"/>
      <c r="EJ66" s="579"/>
      <c r="EK66" s="533" t="s">
        <v>194</v>
      </c>
      <c r="EL66" s="553"/>
      <c r="EM66" s="551" t="s">
        <v>193</v>
      </c>
      <c r="EN66" s="552"/>
      <c r="EO66" s="557"/>
      <c r="EP66" s="557"/>
      <c r="EQ66" s="557"/>
      <c r="ER66" s="557"/>
      <c r="ES66" s="557"/>
      <c r="ET66" s="557"/>
      <c r="EU66" s="557"/>
      <c r="EV66" s="557"/>
      <c r="EW66" s="557"/>
      <c r="EX66" s="557"/>
      <c r="EY66" s="557"/>
      <c r="EZ66" s="557"/>
      <c r="FA66" s="557"/>
      <c r="FB66" s="557"/>
      <c r="FC66" s="557"/>
      <c r="FD66" s="533" t="s">
        <v>194</v>
      </c>
      <c r="FE66" s="560"/>
    </row>
    <row r="67" spans="1:161" s="136" customFormat="1" ht="24" customHeight="1">
      <c r="A67" s="196"/>
      <c r="B67" s="513" t="s">
        <v>220</v>
      </c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3"/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513"/>
      <c r="AK67" s="513"/>
      <c r="AL67" s="513"/>
      <c r="AM67" s="513"/>
      <c r="AN67" s="513"/>
      <c r="AO67" s="513"/>
      <c r="AP67" s="513"/>
      <c r="AQ67" s="514" t="s">
        <v>245</v>
      </c>
      <c r="AR67" s="515"/>
      <c r="AS67" s="515"/>
      <c r="AT67" s="515"/>
      <c r="AU67" s="515"/>
      <c r="AV67" s="515"/>
      <c r="AW67" s="516"/>
      <c r="AX67" s="554" t="s">
        <v>201</v>
      </c>
      <c r="AY67" s="555"/>
      <c r="AZ67" s="555"/>
      <c r="BA67" s="555"/>
      <c r="BB67" s="555"/>
      <c r="BC67" s="555"/>
      <c r="BD67" s="555"/>
      <c r="BE67" s="555"/>
      <c r="BF67" s="555"/>
      <c r="BG67" s="555"/>
      <c r="BH67" s="555"/>
      <c r="BI67" s="555"/>
      <c r="BJ67" s="555"/>
      <c r="BK67" s="555"/>
      <c r="BL67" s="555"/>
      <c r="BM67" s="555"/>
      <c r="BN67" s="555"/>
      <c r="BO67" s="555"/>
      <c r="BP67" s="556"/>
      <c r="BQ67" s="555" t="s">
        <v>201</v>
      </c>
      <c r="BR67" s="555"/>
      <c r="BS67" s="555"/>
      <c r="BT67" s="555"/>
      <c r="BU67" s="555"/>
      <c r="BV67" s="555"/>
      <c r="BW67" s="555"/>
      <c r="BX67" s="555"/>
      <c r="BY67" s="555"/>
      <c r="BZ67" s="555"/>
      <c r="CA67" s="555"/>
      <c r="CB67" s="555"/>
      <c r="CC67" s="555"/>
      <c r="CD67" s="555"/>
      <c r="CE67" s="555"/>
      <c r="CF67" s="555"/>
      <c r="CG67" s="555"/>
      <c r="CH67" s="555"/>
      <c r="CI67" s="555"/>
      <c r="CJ67" s="551" t="s">
        <v>193</v>
      </c>
      <c r="CK67" s="552"/>
      <c r="CL67" s="557"/>
      <c r="CM67" s="557"/>
      <c r="CN67" s="557"/>
      <c r="CO67" s="557"/>
      <c r="CP67" s="557"/>
      <c r="CQ67" s="557"/>
      <c r="CR67" s="557"/>
      <c r="CS67" s="557"/>
      <c r="CT67" s="557"/>
      <c r="CU67" s="557"/>
      <c r="CV67" s="557"/>
      <c r="CW67" s="557"/>
      <c r="CX67" s="557"/>
      <c r="CY67" s="557"/>
      <c r="CZ67" s="533" t="s">
        <v>194</v>
      </c>
      <c r="DA67" s="553"/>
      <c r="DB67" s="555" t="s">
        <v>201</v>
      </c>
      <c r="DC67" s="555"/>
      <c r="DD67" s="555"/>
      <c r="DE67" s="555"/>
      <c r="DF67" s="555"/>
      <c r="DG67" s="555"/>
      <c r="DH67" s="555"/>
      <c r="DI67" s="555"/>
      <c r="DJ67" s="555"/>
      <c r="DK67" s="555"/>
      <c r="DL67" s="555"/>
      <c r="DM67" s="555"/>
      <c r="DN67" s="555"/>
      <c r="DO67" s="555"/>
      <c r="DP67" s="555"/>
      <c r="DQ67" s="555"/>
      <c r="DR67" s="555"/>
      <c r="DS67" s="555"/>
      <c r="DT67" s="551" t="s">
        <v>193</v>
      </c>
      <c r="DU67" s="552"/>
      <c r="DV67" s="579"/>
      <c r="DW67" s="579"/>
      <c r="DX67" s="579"/>
      <c r="DY67" s="579"/>
      <c r="DZ67" s="579"/>
      <c r="EA67" s="579"/>
      <c r="EB67" s="579"/>
      <c r="EC67" s="579"/>
      <c r="ED67" s="579"/>
      <c r="EE67" s="579"/>
      <c r="EF67" s="579"/>
      <c r="EG67" s="579"/>
      <c r="EH67" s="579"/>
      <c r="EI67" s="579"/>
      <c r="EJ67" s="579"/>
      <c r="EK67" s="533" t="s">
        <v>194</v>
      </c>
      <c r="EL67" s="553"/>
      <c r="EM67" s="551" t="s">
        <v>193</v>
      </c>
      <c r="EN67" s="552"/>
      <c r="EO67" s="557"/>
      <c r="EP67" s="557"/>
      <c r="EQ67" s="557"/>
      <c r="ER67" s="557"/>
      <c r="ES67" s="557"/>
      <c r="ET67" s="557"/>
      <c r="EU67" s="557"/>
      <c r="EV67" s="557"/>
      <c r="EW67" s="557"/>
      <c r="EX67" s="557"/>
      <c r="EY67" s="557"/>
      <c r="EZ67" s="557"/>
      <c r="FA67" s="557"/>
      <c r="FB67" s="557"/>
      <c r="FC67" s="557"/>
      <c r="FD67" s="533" t="s">
        <v>194</v>
      </c>
      <c r="FE67" s="560"/>
    </row>
    <row r="68" spans="1:161" s="136" customFormat="1" ht="11.25">
      <c r="A68" s="207"/>
      <c r="B68" s="501" t="s">
        <v>222</v>
      </c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  <c r="AJ68" s="501"/>
      <c r="AK68" s="501"/>
      <c r="AL68" s="501"/>
      <c r="AM68" s="501"/>
      <c r="AN68" s="501"/>
      <c r="AO68" s="501"/>
      <c r="AP68" s="501"/>
      <c r="AQ68" s="509" t="s">
        <v>246</v>
      </c>
      <c r="AR68" s="510"/>
      <c r="AS68" s="510"/>
      <c r="AT68" s="510"/>
      <c r="AU68" s="510"/>
      <c r="AV68" s="510"/>
      <c r="AW68" s="511"/>
      <c r="AX68" s="561" t="s">
        <v>193</v>
      </c>
      <c r="AY68" s="552"/>
      <c r="AZ68" s="557"/>
      <c r="BA68" s="557"/>
      <c r="BB68" s="557"/>
      <c r="BC68" s="557"/>
      <c r="BD68" s="557"/>
      <c r="BE68" s="557"/>
      <c r="BF68" s="557"/>
      <c r="BG68" s="557"/>
      <c r="BH68" s="557"/>
      <c r="BI68" s="557"/>
      <c r="BJ68" s="557"/>
      <c r="BK68" s="557"/>
      <c r="BL68" s="557"/>
      <c r="BM68" s="557"/>
      <c r="BN68" s="557"/>
      <c r="BO68" s="533" t="s">
        <v>194</v>
      </c>
      <c r="BP68" s="553"/>
      <c r="BQ68" s="555"/>
      <c r="BR68" s="555"/>
      <c r="BS68" s="555"/>
      <c r="BT68" s="555"/>
      <c r="BU68" s="555"/>
      <c r="BV68" s="555"/>
      <c r="BW68" s="555"/>
      <c r="BX68" s="555"/>
      <c r="BY68" s="555"/>
      <c r="BZ68" s="555"/>
      <c r="CA68" s="555"/>
      <c r="CB68" s="555"/>
      <c r="CC68" s="555"/>
      <c r="CD68" s="555"/>
      <c r="CE68" s="555"/>
      <c r="CF68" s="555"/>
      <c r="CG68" s="555"/>
      <c r="CH68" s="555"/>
      <c r="CI68" s="555"/>
      <c r="CJ68" s="555"/>
      <c r="CK68" s="555"/>
      <c r="CL68" s="555"/>
      <c r="CM68" s="555"/>
      <c r="CN68" s="555"/>
      <c r="CO68" s="555"/>
      <c r="CP68" s="555"/>
      <c r="CQ68" s="555"/>
      <c r="CR68" s="555"/>
      <c r="CS68" s="555"/>
      <c r="CT68" s="555"/>
      <c r="CU68" s="555"/>
      <c r="CV68" s="555"/>
      <c r="CW68" s="555"/>
      <c r="CX68" s="555"/>
      <c r="CY68" s="555"/>
      <c r="CZ68" s="555"/>
      <c r="DA68" s="555"/>
      <c r="DB68" s="555" t="s">
        <v>201</v>
      </c>
      <c r="DC68" s="555"/>
      <c r="DD68" s="555"/>
      <c r="DE68" s="555"/>
      <c r="DF68" s="555"/>
      <c r="DG68" s="555"/>
      <c r="DH68" s="555"/>
      <c r="DI68" s="555"/>
      <c r="DJ68" s="555"/>
      <c r="DK68" s="555"/>
      <c r="DL68" s="555"/>
      <c r="DM68" s="555"/>
      <c r="DN68" s="555"/>
      <c r="DO68" s="555"/>
      <c r="DP68" s="555"/>
      <c r="DQ68" s="555"/>
      <c r="DR68" s="555"/>
      <c r="DS68" s="555"/>
      <c r="DT68" s="555"/>
      <c r="DU68" s="555"/>
      <c r="DV68" s="555"/>
      <c r="DW68" s="555"/>
      <c r="DX68" s="555"/>
      <c r="DY68" s="555"/>
      <c r="DZ68" s="555"/>
      <c r="EA68" s="555"/>
      <c r="EB68" s="555"/>
      <c r="EC68" s="555"/>
      <c r="ED68" s="555"/>
      <c r="EE68" s="555"/>
      <c r="EF68" s="555"/>
      <c r="EG68" s="555"/>
      <c r="EH68" s="555"/>
      <c r="EI68" s="555"/>
      <c r="EJ68" s="555"/>
      <c r="EK68" s="555"/>
      <c r="EL68" s="555"/>
      <c r="EM68" s="551" t="s">
        <v>193</v>
      </c>
      <c r="EN68" s="552"/>
      <c r="EO68" s="557"/>
      <c r="EP68" s="557"/>
      <c r="EQ68" s="557"/>
      <c r="ER68" s="557"/>
      <c r="ES68" s="557"/>
      <c r="ET68" s="557"/>
      <c r="EU68" s="557"/>
      <c r="EV68" s="557"/>
      <c r="EW68" s="557"/>
      <c r="EX68" s="557"/>
      <c r="EY68" s="557"/>
      <c r="EZ68" s="557"/>
      <c r="FA68" s="557"/>
      <c r="FB68" s="557"/>
      <c r="FC68" s="557"/>
      <c r="FD68" s="533" t="s">
        <v>194</v>
      </c>
      <c r="FE68" s="560"/>
    </row>
    <row r="69" spans="1:161" s="136" customFormat="1" ht="11.25">
      <c r="A69" s="207"/>
      <c r="B69" s="501" t="s">
        <v>224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501"/>
      <c r="Q69" s="501"/>
      <c r="R69" s="501"/>
      <c r="S69" s="501"/>
      <c r="T69" s="501"/>
      <c r="U69" s="501"/>
      <c r="V69" s="501"/>
      <c r="W69" s="501"/>
      <c r="X69" s="501"/>
      <c r="Y69" s="501"/>
      <c r="Z69" s="501"/>
      <c r="AA69" s="501"/>
      <c r="AB69" s="501"/>
      <c r="AC69" s="501"/>
      <c r="AD69" s="501"/>
      <c r="AE69" s="501"/>
      <c r="AF69" s="501"/>
      <c r="AG69" s="501"/>
      <c r="AH69" s="501"/>
      <c r="AI69" s="501"/>
      <c r="AJ69" s="501"/>
      <c r="AK69" s="501"/>
      <c r="AL69" s="501"/>
      <c r="AM69" s="501"/>
      <c r="AN69" s="501"/>
      <c r="AO69" s="501"/>
      <c r="AP69" s="501"/>
      <c r="AQ69" s="509" t="s">
        <v>247</v>
      </c>
      <c r="AR69" s="510"/>
      <c r="AS69" s="510"/>
      <c r="AT69" s="510"/>
      <c r="AU69" s="510"/>
      <c r="AV69" s="510"/>
      <c r="AW69" s="511"/>
      <c r="AX69" s="561" t="s">
        <v>193</v>
      </c>
      <c r="AY69" s="552"/>
      <c r="AZ69" s="557"/>
      <c r="BA69" s="557"/>
      <c r="BB69" s="557"/>
      <c r="BC69" s="557"/>
      <c r="BD69" s="557"/>
      <c r="BE69" s="557"/>
      <c r="BF69" s="557"/>
      <c r="BG69" s="557"/>
      <c r="BH69" s="557"/>
      <c r="BI69" s="557"/>
      <c r="BJ69" s="557"/>
      <c r="BK69" s="557"/>
      <c r="BL69" s="557"/>
      <c r="BM69" s="557"/>
      <c r="BN69" s="557"/>
      <c r="BO69" s="533" t="s">
        <v>194</v>
      </c>
      <c r="BP69" s="553"/>
      <c r="BQ69" s="555"/>
      <c r="BR69" s="555"/>
      <c r="BS69" s="555"/>
      <c r="BT69" s="555"/>
      <c r="BU69" s="555"/>
      <c r="BV69" s="555"/>
      <c r="BW69" s="555"/>
      <c r="BX69" s="555"/>
      <c r="BY69" s="555"/>
      <c r="BZ69" s="555"/>
      <c r="CA69" s="555"/>
      <c r="CB69" s="555"/>
      <c r="CC69" s="555"/>
      <c r="CD69" s="555"/>
      <c r="CE69" s="555"/>
      <c r="CF69" s="555"/>
      <c r="CG69" s="555"/>
      <c r="CH69" s="555"/>
      <c r="CI69" s="555"/>
      <c r="CJ69" s="555"/>
      <c r="CK69" s="555"/>
      <c r="CL69" s="555"/>
      <c r="CM69" s="555"/>
      <c r="CN69" s="555"/>
      <c r="CO69" s="555"/>
      <c r="CP69" s="555"/>
      <c r="CQ69" s="555"/>
      <c r="CR69" s="555"/>
      <c r="CS69" s="555"/>
      <c r="CT69" s="555"/>
      <c r="CU69" s="555"/>
      <c r="CV69" s="555"/>
      <c r="CW69" s="555"/>
      <c r="CX69" s="555"/>
      <c r="CY69" s="555"/>
      <c r="CZ69" s="555"/>
      <c r="DA69" s="555"/>
      <c r="DB69" s="555" t="s">
        <v>201</v>
      </c>
      <c r="DC69" s="555"/>
      <c r="DD69" s="555"/>
      <c r="DE69" s="555"/>
      <c r="DF69" s="555"/>
      <c r="DG69" s="555"/>
      <c r="DH69" s="555"/>
      <c r="DI69" s="555"/>
      <c r="DJ69" s="555"/>
      <c r="DK69" s="555"/>
      <c r="DL69" s="555"/>
      <c r="DM69" s="555"/>
      <c r="DN69" s="555"/>
      <c r="DO69" s="555"/>
      <c r="DP69" s="555"/>
      <c r="DQ69" s="555"/>
      <c r="DR69" s="555"/>
      <c r="DS69" s="555"/>
      <c r="DT69" s="555"/>
      <c r="DU69" s="555"/>
      <c r="DV69" s="555"/>
      <c r="DW69" s="555"/>
      <c r="DX69" s="555"/>
      <c r="DY69" s="555"/>
      <c r="DZ69" s="555"/>
      <c r="EA69" s="555"/>
      <c r="EB69" s="555"/>
      <c r="EC69" s="555"/>
      <c r="ED69" s="555"/>
      <c r="EE69" s="555"/>
      <c r="EF69" s="555"/>
      <c r="EG69" s="555"/>
      <c r="EH69" s="555"/>
      <c r="EI69" s="555"/>
      <c r="EJ69" s="555"/>
      <c r="EK69" s="555"/>
      <c r="EL69" s="555"/>
      <c r="EM69" s="551" t="s">
        <v>193</v>
      </c>
      <c r="EN69" s="552"/>
      <c r="EO69" s="557"/>
      <c r="EP69" s="557"/>
      <c r="EQ69" s="557"/>
      <c r="ER69" s="557"/>
      <c r="ES69" s="557"/>
      <c r="ET69" s="557"/>
      <c r="EU69" s="557"/>
      <c r="EV69" s="557"/>
      <c r="EW69" s="557"/>
      <c r="EX69" s="557"/>
      <c r="EY69" s="557"/>
      <c r="EZ69" s="557"/>
      <c r="FA69" s="557"/>
      <c r="FB69" s="557"/>
      <c r="FC69" s="557"/>
      <c r="FD69" s="533" t="s">
        <v>194</v>
      </c>
      <c r="FE69" s="560"/>
    </row>
    <row r="70" spans="1:161" s="136" customFormat="1" ht="11.25">
      <c r="A70" s="207"/>
      <c r="B70" s="501" t="s">
        <v>211</v>
      </c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1"/>
      <c r="AN70" s="501"/>
      <c r="AO70" s="501"/>
      <c r="AP70" s="501"/>
      <c r="AQ70" s="509" t="s">
        <v>248</v>
      </c>
      <c r="AR70" s="510"/>
      <c r="AS70" s="510"/>
      <c r="AT70" s="510"/>
      <c r="AU70" s="510"/>
      <c r="AV70" s="510"/>
      <c r="AW70" s="511"/>
      <c r="AX70" s="554"/>
      <c r="AY70" s="555"/>
      <c r="AZ70" s="555"/>
      <c r="BA70" s="555"/>
      <c r="BB70" s="555"/>
      <c r="BC70" s="555"/>
      <c r="BD70" s="555"/>
      <c r="BE70" s="555"/>
      <c r="BF70" s="555"/>
      <c r="BG70" s="555"/>
      <c r="BH70" s="555"/>
      <c r="BI70" s="555"/>
      <c r="BJ70" s="555"/>
      <c r="BK70" s="555"/>
      <c r="BL70" s="555"/>
      <c r="BM70" s="555"/>
      <c r="BN70" s="555"/>
      <c r="BO70" s="555"/>
      <c r="BP70" s="556"/>
      <c r="BQ70" s="555"/>
      <c r="BR70" s="555"/>
      <c r="BS70" s="555"/>
      <c r="BT70" s="555"/>
      <c r="BU70" s="555"/>
      <c r="BV70" s="555"/>
      <c r="BW70" s="555"/>
      <c r="BX70" s="555"/>
      <c r="BY70" s="555"/>
      <c r="BZ70" s="555"/>
      <c r="CA70" s="555"/>
      <c r="CB70" s="555"/>
      <c r="CC70" s="555"/>
      <c r="CD70" s="555"/>
      <c r="CE70" s="555"/>
      <c r="CF70" s="555"/>
      <c r="CG70" s="555"/>
      <c r="CH70" s="555"/>
      <c r="CI70" s="555"/>
      <c r="CJ70" s="555"/>
      <c r="CK70" s="555"/>
      <c r="CL70" s="555"/>
      <c r="CM70" s="555"/>
      <c r="CN70" s="555"/>
      <c r="CO70" s="555"/>
      <c r="CP70" s="555"/>
      <c r="CQ70" s="555"/>
      <c r="CR70" s="555"/>
      <c r="CS70" s="555"/>
      <c r="CT70" s="555"/>
      <c r="CU70" s="555"/>
      <c r="CV70" s="555"/>
      <c r="CW70" s="555"/>
      <c r="CX70" s="555"/>
      <c r="CY70" s="555"/>
      <c r="CZ70" s="555"/>
      <c r="DA70" s="555"/>
      <c r="DB70" s="555"/>
      <c r="DC70" s="555"/>
      <c r="DD70" s="555"/>
      <c r="DE70" s="555"/>
      <c r="DF70" s="555"/>
      <c r="DG70" s="555"/>
      <c r="DH70" s="555"/>
      <c r="DI70" s="555"/>
      <c r="DJ70" s="555"/>
      <c r="DK70" s="555"/>
      <c r="DL70" s="555"/>
      <c r="DM70" s="555"/>
      <c r="DN70" s="555"/>
      <c r="DO70" s="555"/>
      <c r="DP70" s="555"/>
      <c r="DQ70" s="555"/>
      <c r="DR70" s="555"/>
      <c r="DS70" s="555"/>
      <c r="DT70" s="555"/>
      <c r="DU70" s="555"/>
      <c r="DV70" s="555"/>
      <c r="DW70" s="555"/>
      <c r="DX70" s="555"/>
      <c r="DY70" s="555"/>
      <c r="DZ70" s="555"/>
      <c r="EA70" s="555"/>
      <c r="EB70" s="555"/>
      <c r="EC70" s="555"/>
      <c r="ED70" s="555"/>
      <c r="EE70" s="555"/>
      <c r="EF70" s="555"/>
      <c r="EG70" s="555"/>
      <c r="EH70" s="555"/>
      <c r="EI70" s="555"/>
      <c r="EJ70" s="555"/>
      <c r="EK70" s="555"/>
      <c r="EL70" s="555"/>
      <c r="EM70" s="551" t="s">
        <v>193</v>
      </c>
      <c r="EN70" s="552"/>
      <c r="EO70" s="557"/>
      <c r="EP70" s="557"/>
      <c r="EQ70" s="557"/>
      <c r="ER70" s="557"/>
      <c r="ES70" s="557"/>
      <c r="ET70" s="557"/>
      <c r="EU70" s="557"/>
      <c r="EV70" s="557"/>
      <c r="EW70" s="557"/>
      <c r="EX70" s="557"/>
      <c r="EY70" s="557"/>
      <c r="EZ70" s="557"/>
      <c r="FA70" s="557"/>
      <c r="FB70" s="557"/>
      <c r="FC70" s="557"/>
      <c r="FD70" s="533" t="s">
        <v>194</v>
      </c>
      <c r="FE70" s="560"/>
    </row>
    <row r="71" spans="1:161" s="136" customFormat="1" ht="11.25">
      <c r="A71" s="207"/>
      <c r="B71" s="501" t="s">
        <v>227</v>
      </c>
      <c r="C71" s="501"/>
      <c r="D71" s="501"/>
      <c r="E71" s="501"/>
      <c r="F71" s="501"/>
      <c r="G71" s="501"/>
      <c r="H71" s="501"/>
      <c r="I71" s="501"/>
      <c r="J71" s="501"/>
      <c r="K71" s="501"/>
      <c r="L71" s="501"/>
      <c r="M71" s="501"/>
      <c r="N71" s="501"/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1"/>
      <c r="AB71" s="501"/>
      <c r="AC71" s="501"/>
      <c r="AD71" s="501"/>
      <c r="AE71" s="501"/>
      <c r="AF71" s="501"/>
      <c r="AG71" s="501"/>
      <c r="AH71" s="501"/>
      <c r="AI71" s="501"/>
      <c r="AJ71" s="501"/>
      <c r="AK71" s="501"/>
      <c r="AL71" s="501"/>
      <c r="AM71" s="501"/>
      <c r="AN71" s="501"/>
      <c r="AO71" s="501"/>
      <c r="AP71" s="501"/>
      <c r="AQ71" s="509" t="s">
        <v>249</v>
      </c>
      <c r="AR71" s="510"/>
      <c r="AS71" s="510"/>
      <c r="AT71" s="510"/>
      <c r="AU71" s="510"/>
      <c r="AV71" s="510"/>
      <c r="AW71" s="511"/>
      <c r="AX71" s="554" t="s">
        <v>201</v>
      </c>
      <c r="AY71" s="555"/>
      <c r="AZ71" s="555"/>
      <c r="BA71" s="555"/>
      <c r="BB71" s="555"/>
      <c r="BC71" s="555"/>
      <c r="BD71" s="555"/>
      <c r="BE71" s="555"/>
      <c r="BF71" s="555"/>
      <c r="BG71" s="555"/>
      <c r="BH71" s="555"/>
      <c r="BI71" s="555"/>
      <c r="BJ71" s="555"/>
      <c r="BK71" s="555"/>
      <c r="BL71" s="555"/>
      <c r="BM71" s="555"/>
      <c r="BN71" s="555"/>
      <c r="BO71" s="555"/>
      <c r="BP71" s="556"/>
      <c r="BQ71" s="555" t="s">
        <v>201</v>
      </c>
      <c r="BR71" s="555"/>
      <c r="BS71" s="555"/>
      <c r="BT71" s="555"/>
      <c r="BU71" s="555"/>
      <c r="BV71" s="555"/>
      <c r="BW71" s="555"/>
      <c r="BX71" s="555"/>
      <c r="BY71" s="555"/>
      <c r="BZ71" s="555"/>
      <c r="CA71" s="555"/>
      <c r="CB71" s="555"/>
      <c r="CC71" s="555"/>
      <c r="CD71" s="555"/>
      <c r="CE71" s="555"/>
      <c r="CF71" s="555"/>
      <c r="CG71" s="555"/>
      <c r="CH71" s="555"/>
      <c r="CI71" s="555"/>
      <c r="CJ71" s="555" t="s">
        <v>201</v>
      </c>
      <c r="CK71" s="555"/>
      <c r="CL71" s="555"/>
      <c r="CM71" s="555"/>
      <c r="CN71" s="555"/>
      <c r="CO71" s="555"/>
      <c r="CP71" s="555"/>
      <c r="CQ71" s="555"/>
      <c r="CR71" s="555"/>
      <c r="CS71" s="555"/>
      <c r="CT71" s="555"/>
      <c r="CU71" s="555"/>
      <c r="CV71" s="555"/>
      <c r="CW71" s="555"/>
      <c r="CX71" s="555"/>
      <c r="CY71" s="555"/>
      <c r="CZ71" s="555"/>
      <c r="DA71" s="555"/>
      <c r="DB71" s="555" t="s">
        <v>201</v>
      </c>
      <c r="DC71" s="555"/>
      <c r="DD71" s="555"/>
      <c r="DE71" s="555"/>
      <c r="DF71" s="555"/>
      <c r="DG71" s="555"/>
      <c r="DH71" s="555"/>
      <c r="DI71" s="555"/>
      <c r="DJ71" s="555"/>
      <c r="DK71" s="555"/>
      <c r="DL71" s="555"/>
      <c r="DM71" s="555"/>
      <c r="DN71" s="555"/>
      <c r="DO71" s="555"/>
      <c r="DP71" s="555"/>
      <c r="DQ71" s="555"/>
      <c r="DR71" s="555"/>
      <c r="DS71" s="555"/>
      <c r="DT71" s="551" t="s">
        <v>193</v>
      </c>
      <c r="DU71" s="552"/>
      <c r="DV71" s="579">
        <v>21000</v>
      </c>
      <c r="DW71" s="579"/>
      <c r="DX71" s="579"/>
      <c r="DY71" s="579"/>
      <c r="DZ71" s="579"/>
      <c r="EA71" s="579"/>
      <c r="EB71" s="579"/>
      <c r="EC71" s="579"/>
      <c r="ED71" s="579"/>
      <c r="EE71" s="579"/>
      <c r="EF71" s="579"/>
      <c r="EG71" s="579"/>
      <c r="EH71" s="579"/>
      <c r="EI71" s="579"/>
      <c r="EJ71" s="579"/>
      <c r="EK71" s="533" t="s">
        <v>194</v>
      </c>
      <c r="EL71" s="553"/>
      <c r="EM71" s="551" t="s">
        <v>193</v>
      </c>
      <c r="EN71" s="552"/>
      <c r="EO71" s="579">
        <f>DV71</f>
        <v>21000</v>
      </c>
      <c r="EP71" s="557"/>
      <c r="EQ71" s="557"/>
      <c r="ER71" s="557"/>
      <c r="ES71" s="557"/>
      <c r="ET71" s="557"/>
      <c r="EU71" s="557"/>
      <c r="EV71" s="557"/>
      <c r="EW71" s="557"/>
      <c r="EX71" s="557"/>
      <c r="EY71" s="557"/>
      <c r="EZ71" s="557"/>
      <c r="FA71" s="557"/>
      <c r="FB71" s="557"/>
      <c r="FC71" s="557"/>
      <c r="FD71" s="533" t="s">
        <v>194</v>
      </c>
      <c r="FE71" s="560"/>
    </row>
    <row r="72" spans="1:161" s="136" customFormat="1" ht="11.25">
      <c r="A72" s="207"/>
      <c r="B72" s="533" t="s">
        <v>229</v>
      </c>
      <c r="C72" s="533"/>
      <c r="D72" s="533"/>
      <c r="E72" s="533"/>
      <c r="F72" s="533"/>
      <c r="G72" s="533"/>
      <c r="H72" s="533"/>
      <c r="I72" s="533"/>
      <c r="J72" s="533"/>
      <c r="K72" s="533"/>
      <c r="L72" s="533"/>
      <c r="M72" s="533"/>
      <c r="N72" s="533"/>
      <c r="O72" s="533"/>
      <c r="P72" s="533"/>
      <c r="Q72" s="533"/>
      <c r="R72" s="533"/>
      <c r="S72" s="533"/>
      <c r="T72" s="533"/>
      <c r="U72" s="533"/>
      <c r="V72" s="533"/>
      <c r="W72" s="533"/>
      <c r="X72" s="533"/>
      <c r="Y72" s="533"/>
      <c r="Z72" s="533"/>
      <c r="AA72" s="533"/>
      <c r="AB72" s="533"/>
      <c r="AC72" s="533"/>
      <c r="AD72" s="533"/>
      <c r="AE72" s="533"/>
      <c r="AF72" s="533"/>
      <c r="AG72" s="533"/>
      <c r="AH72" s="533"/>
      <c r="AI72" s="533"/>
      <c r="AJ72" s="533"/>
      <c r="AK72" s="533"/>
      <c r="AL72" s="533"/>
      <c r="AM72" s="533"/>
      <c r="AN72" s="533"/>
      <c r="AO72" s="533"/>
      <c r="AP72" s="533"/>
      <c r="AQ72" s="509" t="s">
        <v>250</v>
      </c>
      <c r="AR72" s="510"/>
      <c r="AS72" s="510"/>
      <c r="AT72" s="510"/>
      <c r="AU72" s="510"/>
      <c r="AV72" s="510"/>
      <c r="AW72" s="511"/>
      <c r="AX72" s="554" t="s">
        <v>201</v>
      </c>
      <c r="AY72" s="555"/>
      <c r="AZ72" s="555"/>
      <c r="BA72" s="555"/>
      <c r="BB72" s="555"/>
      <c r="BC72" s="555"/>
      <c r="BD72" s="555"/>
      <c r="BE72" s="555"/>
      <c r="BF72" s="555"/>
      <c r="BG72" s="555"/>
      <c r="BH72" s="555"/>
      <c r="BI72" s="555"/>
      <c r="BJ72" s="555"/>
      <c r="BK72" s="555"/>
      <c r="BL72" s="555"/>
      <c r="BM72" s="555"/>
      <c r="BN72" s="555"/>
      <c r="BO72" s="555"/>
      <c r="BP72" s="556"/>
      <c r="BQ72" s="555" t="s">
        <v>201</v>
      </c>
      <c r="BR72" s="555"/>
      <c r="BS72" s="555"/>
      <c r="BT72" s="555"/>
      <c r="BU72" s="555"/>
      <c r="BV72" s="555"/>
      <c r="BW72" s="555"/>
      <c r="BX72" s="555"/>
      <c r="BY72" s="555"/>
      <c r="BZ72" s="555"/>
      <c r="CA72" s="555"/>
      <c r="CB72" s="555"/>
      <c r="CC72" s="555"/>
      <c r="CD72" s="555"/>
      <c r="CE72" s="555"/>
      <c r="CF72" s="555"/>
      <c r="CG72" s="555"/>
      <c r="CH72" s="555"/>
      <c r="CI72" s="555"/>
      <c r="CJ72" s="555"/>
      <c r="CK72" s="555"/>
      <c r="CL72" s="555"/>
      <c r="CM72" s="555"/>
      <c r="CN72" s="555"/>
      <c r="CO72" s="555"/>
      <c r="CP72" s="555"/>
      <c r="CQ72" s="555"/>
      <c r="CR72" s="555"/>
      <c r="CS72" s="555"/>
      <c r="CT72" s="555"/>
      <c r="CU72" s="555"/>
      <c r="CV72" s="555"/>
      <c r="CW72" s="555"/>
      <c r="CX72" s="555"/>
      <c r="CY72" s="555"/>
      <c r="CZ72" s="555"/>
      <c r="DA72" s="555"/>
      <c r="DB72" s="555"/>
      <c r="DC72" s="555"/>
      <c r="DD72" s="555"/>
      <c r="DE72" s="555"/>
      <c r="DF72" s="555"/>
      <c r="DG72" s="555"/>
      <c r="DH72" s="555"/>
      <c r="DI72" s="555"/>
      <c r="DJ72" s="555"/>
      <c r="DK72" s="555"/>
      <c r="DL72" s="555"/>
      <c r="DM72" s="555"/>
      <c r="DN72" s="555"/>
      <c r="DO72" s="555"/>
      <c r="DP72" s="555"/>
      <c r="DQ72" s="555"/>
      <c r="DR72" s="555"/>
      <c r="DS72" s="555"/>
      <c r="DT72" s="555"/>
      <c r="DU72" s="555"/>
      <c r="DV72" s="555"/>
      <c r="DW72" s="555"/>
      <c r="DX72" s="555"/>
      <c r="DY72" s="555"/>
      <c r="DZ72" s="555"/>
      <c r="EA72" s="555"/>
      <c r="EB72" s="555"/>
      <c r="EC72" s="555"/>
      <c r="ED72" s="555"/>
      <c r="EE72" s="555"/>
      <c r="EF72" s="555"/>
      <c r="EG72" s="555"/>
      <c r="EH72" s="555"/>
      <c r="EI72" s="555"/>
      <c r="EJ72" s="555"/>
      <c r="EK72" s="555"/>
      <c r="EL72" s="555"/>
      <c r="EM72" s="555" t="s">
        <v>201</v>
      </c>
      <c r="EN72" s="555"/>
      <c r="EO72" s="555"/>
      <c r="EP72" s="555"/>
      <c r="EQ72" s="555"/>
      <c r="ER72" s="555"/>
      <c r="ES72" s="555"/>
      <c r="ET72" s="555"/>
      <c r="EU72" s="555"/>
      <c r="EV72" s="555"/>
      <c r="EW72" s="555"/>
      <c r="EX72" s="555"/>
      <c r="EY72" s="555"/>
      <c r="EZ72" s="555"/>
      <c r="FA72" s="555"/>
      <c r="FB72" s="555"/>
      <c r="FC72" s="555"/>
      <c r="FD72" s="555"/>
      <c r="FE72" s="562"/>
    </row>
    <row r="73" spans="1:161" s="136" customFormat="1" ht="11.25">
      <c r="A73" s="207"/>
      <c r="B73" s="533" t="s">
        <v>231</v>
      </c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3"/>
      <c r="AA73" s="533"/>
      <c r="AB73" s="533"/>
      <c r="AC73" s="533"/>
      <c r="AD73" s="533"/>
      <c r="AE73" s="533"/>
      <c r="AF73" s="533"/>
      <c r="AG73" s="533"/>
      <c r="AH73" s="533"/>
      <c r="AI73" s="533"/>
      <c r="AJ73" s="533"/>
      <c r="AK73" s="533"/>
      <c r="AL73" s="533"/>
      <c r="AM73" s="533"/>
      <c r="AN73" s="533"/>
      <c r="AO73" s="533"/>
      <c r="AP73" s="533"/>
      <c r="AQ73" s="509" t="s">
        <v>251</v>
      </c>
      <c r="AR73" s="510"/>
      <c r="AS73" s="510"/>
      <c r="AT73" s="510"/>
      <c r="AU73" s="510"/>
      <c r="AV73" s="510"/>
      <c r="AW73" s="511"/>
      <c r="AX73" s="554" t="s">
        <v>201</v>
      </c>
      <c r="AY73" s="555"/>
      <c r="AZ73" s="555"/>
      <c r="BA73" s="555"/>
      <c r="BB73" s="555"/>
      <c r="BC73" s="555"/>
      <c r="BD73" s="555"/>
      <c r="BE73" s="555"/>
      <c r="BF73" s="555"/>
      <c r="BG73" s="555"/>
      <c r="BH73" s="555"/>
      <c r="BI73" s="555"/>
      <c r="BJ73" s="555"/>
      <c r="BK73" s="555"/>
      <c r="BL73" s="555"/>
      <c r="BM73" s="555"/>
      <c r="BN73" s="555"/>
      <c r="BO73" s="555"/>
      <c r="BP73" s="556"/>
      <c r="BQ73" s="555" t="s">
        <v>201</v>
      </c>
      <c r="BR73" s="555"/>
      <c r="BS73" s="555"/>
      <c r="BT73" s="555"/>
      <c r="BU73" s="555"/>
      <c r="BV73" s="555"/>
      <c r="BW73" s="555"/>
      <c r="BX73" s="555"/>
      <c r="BY73" s="555"/>
      <c r="BZ73" s="555"/>
      <c r="CA73" s="555"/>
      <c r="CB73" s="555"/>
      <c r="CC73" s="555"/>
      <c r="CD73" s="555"/>
      <c r="CE73" s="555"/>
      <c r="CF73" s="555"/>
      <c r="CG73" s="555"/>
      <c r="CH73" s="555"/>
      <c r="CI73" s="555"/>
      <c r="CJ73" s="555" t="s">
        <v>201</v>
      </c>
      <c r="CK73" s="555"/>
      <c r="CL73" s="555"/>
      <c r="CM73" s="555"/>
      <c r="CN73" s="555"/>
      <c r="CO73" s="555"/>
      <c r="CP73" s="555"/>
      <c r="CQ73" s="555"/>
      <c r="CR73" s="555"/>
      <c r="CS73" s="555"/>
      <c r="CT73" s="555"/>
      <c r="CU73" s="555"/>
      <c r="CV73" s="555"/>
      <c r="CW73" s="555"/>
      <c r="CX73" s="555"/>
      <c r="CY73" s="555"/>
      <c r="CZ73" s="555"/>
      <c r="DA73" s="555"/>
      <c r="DB73" s="555"/>
      <c r="DC73" s="555"/>
      <c r="DD73" s="555"/>
      <c r="DE73" s="555"/>
      <c r="DF73" s="555"/>
      <c r="DG73" s="555"/>
      <c r="DH73" s="555"/>
      <c r="DI73" s="555"/>
      <c r="DJ73" s="555"/>
      <c r="DK73" s="555"/>
      <c r="DL73" s="555"/>
      <c r="DM73" s="555"/>
      <c r="DN73" s="555"/>
      <c r="DO73" s="555"/>
      <c r="DP73" s="555"/>
      <c r="DQ73" s="555"/>
      <c r="DR73" s="555"/>
      <c r="DS73" s="555"/>
      <c r="DT73" s="555"/>
      <c r="DU73" s="555"/>
      <c r="DV73" s="555"/>
      <c r="DW73" s="555"/>
      <c r="DX73" s="555"/>
      <c r="DY73" s="555"/>
      <c r="DZ73" s="555"/>
      <c r="EA73" s="555"/>
      <c r="EB73" s="555"/>
      <c r="EC73" s="555"/>
      <c r="ED73" s="555"/>
      <c r="EE73" s="555"/>
      <c r="EF73" s="555"/>
      <c r="EG73" s="555"/>
      <c r="EH73" s="555"/>
      <c r="EI73" s="555"/>
      <c r="EJ73" s="555"/>
      <c r="EK73" s="555"/>
      <c r="EL73" s="555"/>
      <c r="EM73" s="555" t="s">
        <v>201</v>
      </c>
      <c r="EN73" s="555"/>
      <c r="EO73" s="555"/>
      <c r="EP73" s="555"/>
      <c r="EQ73" s="555"/>
      <c r="ER73" s="555"/>
      <c r="ES73" s="555"/>
      <c r="ET73" s="555"/>
      <c r="EU73" s="555"/>
      <c r="EV73" s="555"/>
      <c r="EW73" s="555"/>
      <c r="EX73" s="555"/>
      <c r="EY73" s="555"/>
      <c r="EZ73" s="555"/>
      <c r="FA73" s="555"/>
      <c r="FB73" s="555"/>
      <c r="FC73" s="555"/>
      <c r="FD73" s="555"/>
      <c r="FE73" s="562"/>
    </row>
    <row r="74" spans="1:161" s="136" customFormat="1" ht="12.95" customHeight="1">
      <c r="A74" s="193"/>
      <c r="B74" s="492" t="s">
        <v>190</v>
      </c>
      <c r="C74" s="492"/>
      <c r="D74" s="492"/>
      <c r="E74" s="492"/>
      <c r="F74" s="492"/>
      <c r="G74" s="492"/>
      <c r="H74" s="492"/>
      <c r="I74" s="492"/>
      <c r="J74" s="492"/>
      <c r="K74" s="492"/>
      <c r="L74" s="492"/>
      <c r="M74" s="492"/>
      <c r="N74" s="492"/>
      <c r="O74" s="492"/>
      <c r="P74" s="492"/>
      <c r="Q74" s="492"/>
      <c r="R74" s="492"/>
      <c r="S74" s="492"/>
      <c r="T74" s="492"/>
      <c r="U74" s="492"/>
      <c r="V74" s="492"/>
      <c r="W74" s="492"/>
      <c r="X74" s="492"/>
      <c r="Y74" s="492"/>
      <c r="Z74" s="492"/>
      <c r="AA74" s="492"/>
      <c r="AB74" s="492"/>
      <c r="AC74" s="492"/>
      <c r="AD74" s="492"/>
      <c r="AE74" s="492"/>
      <c r="AF74" s="492"/>
      <c r="AG74" s="493" t="s">
        <v>383</v>
      </c>
      <c r="AH74" s="493"/>
      <c r="AI74" s="493"/>
      <c r="AJ74" s="195" t="s">
        <v>234</v>
      </c>
      <c r="AM74" s="195"/>
      <c r="AN74" s="195"/>
      <c r="AO74" s="195"/>
      <c r="AP74" s="194"/>
      <c r="AQ74" s="503" t="s">
        <v>252</v>
      </c>
      <c r="AR74" s="504"/>
      <c r="AS74" s="504"/>
      <c r="AT74" s="504"/>
      <c r="AU74" s="504"/>
      <c r="AV74" s="504"/>
      <c r="AW74" s="505"/>
      <c r="AX74" s="572">
        <v>30000</v>
      </c>
      <c r="AY74" s="474"/>
      <c r="AZ74" s="474"/>
      <c r="BA74" s="474"/>
      <c r="BB74" s="474"/>
      <c r="BC74" s="474"/>
      <c r="BD74" s="474"/>
      <c r="BE74" s="474"/>
      <c r="BF74" s="474"/>
      <c r="BG74" s="474"/>
      <c r="BH74" s="474"/>
      <c r="BI74" s="474"/>
      <c r="BJ74" s="474"/>
      <c r="BK74" s="474"/>
      <c r="BL74" s="474"/>
      <c r="BM74" s="474"/>
      <c r="BN74" s="474"/>
      <c r="BO74" s="474"/>
      <c r="BP74" s="563"/>
      <c r="BQ74" s="582" t="s">
        <v>193</v>
      </c>
      <c r="BR74" s="583"/>
      <c r="BS74" s="474" t="s">
        <v>120</v>
      </c>
      <c r="BT74" s="474"/>
      <c r="BU74" s="474"/>
      <c r="BV74" s="474"/>
      <c r="BW74" s="474"/>
      <c r="BX74" s="474"/>
      <c r="BY74" s="474"/>
      <c r="BZ74" s="474"/>
      <c r="CA74" s="474"/>
      <c r="CB74" s="474"/>
      <c r="CC74" s="474"/>
      <c r="CD74" s="474"/>
      <c r="CE74" s="474"/>
      <c r="CF74" s="474"/>
      <c r="CG74" s="474"/>
      <c r="CH74" s="580" t="s">
        <v>194</v>
      </c>
      <c r="CI74" s="581"/>
      <c r="CJ74" s="473" t="s">
        <v>120</v>
      </c>
      <c r="CK74" s="474"/>
      <c r="CL74" s="474"/>
      <c r="CM74" s="474"/>
      <c r="CN74" s="474"/>
      <c r="CO74" s="474"/>
      <c r="CP74" s="474"/>
      <c r="CQ74" s="474"/>
      <c r="CR74" s="474"/>
      <c r="CS74" s="474"/>
      <c r="CT74" s="474"/>
      <c r="CU74" s="474"/>
      <c r="CV74" s="474"/>
      <c r="CW74" s="474"/>
      <c r="CX74" s="474"/>
      <c r="CY74" s="474"/>
      <c r="CZ74" s="474"/>
      <c r="DA74" s="563"/>
      <c r="DB74" s="473">
        <v>4500</v>
      </c>
      <c r="DC74" s="474"/>
      <c r="DD74" s="474"/>
      <c r="DE74" s="474"/>
      <c r="DF74" s="474"/>
      <c r="DG74" s="474"/>
      <c r="DH74" s="474"/>
      <c r="DI74" s="474"/>
      <c r="DJ74" s="474"/>
      <c r="DK74" s="474"/>
      <c r="DL74" s="474"/>
      <c r="DM74" s="474"/>
      <c r="DN74" s="474"/>
      <c r="DO74" s="474"/>
      <c r="DP74" s="474"/>
      <c r="DQ74" s="474"/>
      <c r="DR74" s="474"/>
      <c r="DS74" s="563"/>
      <c r="DT74" s="473">
        <f>DT52+DT54-DV63</f>
        <v>166348.67002999998</v>
      </c>
      <c r="DU74" s="474"/>
      <c r="DV74" s="474"/>
      <c r="DW74" s="474"/>
      <c r="DX74" s="474"/>
      <c r="DY74" s="474"/>
      <c r="DZ74" s="474"/>
      <c r="EA74" s="474"/>
      <c r="EB74" s="474"/>
      <c r="EC74" s="474"/>
      <c r="ED74" s="474"/>
      <c r="EE74" s="474"/>
      <c r="EF74" s="474"/>
      <c r="EG74" s="474"/>
      <c r="EH74" s="474"/>
      <c r="EI74" s="474"/>
      <c r="EJ74" s="474"/>
      <c r="EK74" s="474"/>
      <c r="EL74" s="563"/>
      <c r="EM74" s="473">
        <f>AX74+DB74+DT74</f>
        <v>200848.67002999998</v>
      </c>
      <c r="EN74" s="474"/>
      <c r="EO74" s="474"/>
      <c r="EP74" s="474"/>
      <c r="EQ74" s="474"/>
      <c r="ER74" s="474"/>
      <c r="ES74" s="474"/>
      <c r="ET74" s="474"/>
      <c r="EU74" s="474"/>
      <c r="EV74" s="474"/>
      <c r="EW74" s="474"/>
      <c r="EX74" s="474"/>
      <c r="EY74" s="474"/>
      <c r="EZ74" s="474"/>
      <c r="FA74" s="474"/>
      <c r="FB74" s="474"/>
      <c r="FC74" s="474"/>
      <c r="FD74" s="474"/>
      <c r="FE74" s="475"/>
    </row>
    <row r="75" spans="1:161" s="136" customFormat="1" ht="3" customHeight="1">
      <c r="A75" s="196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8"/>
      <c r="Z75" s="199"/>
      <c r="AA75" s="199"/>
      <c r="AB75" s="199"/>
      <c r="AC75" s="198"/>
      <c r="AD75" s="198"/>
      <c r="AE75" s="198"/>
      <c r="AF75" s="198"/>
      <c r="AG75" s="198"/>
      <c r="AH75" s="198"/>
      <c r="AI75" s="197"/>
      <c r="AJ75" s="200"/>
      <c r="AK75" s="200"/>
      <c r="AL75" s="200"/>
      <c r="AM75" s="198"/>
      <c r="AN75" s="198"/>
      <c r="AO75" s="198"/>
      <c r="AP75" s="197"/>
      <c r="AQ75" s="476"/>
      <c r="AR75" s="477"/>
      <c r="AS75" s="477"/>
      <c r="AT75" s="477"/>
      <c r="AU75" s="477"/>
      <c r="AV75" s="477"/>
      <c r="AW75" s="478"/>
      <c r="AX75" s="498"/>
      <c r="AY75" s="470"/>
      <c r="AZ75" s="470"/>
      <c r="BA75" s="470"/>
      <c r="BB75" s="470"/>
      <c r="BC75" s="470"/>
      <c r="BD75" s="470"/>
      <c r="BE75" s="470"/>
      <c r="BF75" s="470"/>
      <c r="BG75" s="470"/>
      <c r="BH75" s="470"/>
      <c r="BI75" s="470"/>
      <c r="BJ75" s="470"/>
      <c r="BK75" s="470"/>
      <c r="BL75" s="470"/>
      <c r="BM75" s="470"/>
      <c r="BN75" s="470"/>
      <c r="BO75" s="470"/>
      <c r="BP75" s="471"/>
      <c r="BQ75" s="231"/>
      <c r="BR75" s="232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4"/>
      <c r="CI75" s="235"/>
      <c r="CJ75" s="469"/>
      <c r="CK75" s="470"/>
      <c r="CL75" s="470"/>
      <c r="CM75" s="470"/>
      <c r="CN75" s="470"/>
      <c r="CO75" s="470"/>
      <c r="CP75" s="470"/>
      <c r="CQ75" s="470"/>
      <c r="CR75" s="470"/>
      <c r="CS75" s="470"/>
      <c r="CT75" s="470"/>
      <c r="CU75" s="470"/>
      <c r="CV75" s="470"/>
      <c r="CW75" s="470"/>
      <c r="CX75" s="470"/>
      <c r="CY75" s="470"/>
      <c r="CZ75" s="470"/>
      <c r="DA75" s="471"/>
      <c r="DB75" s="469"/>
      <c r="DC75" s="470"/>
      <c r="DD75" s="470"/>
      <c r="DE75" s="470"/>
      <c r="DF75" s="470"/>
      <c r="DG75" s="470"/>
      <c r="DH75" s="470"/>
      <c r="DI75" s="470"/>
      <c r="DJ75" s="470"/>
      <c r="DK75" s="470"/>
      <c r="DL75" s="470"/>
      <c r="DM75" s="470"/>
      <c r="DN75" s="470"/>
      <c r="DO75" s="470"/>
      <c r="DP75" s="470"/>
      <c r="DQ75" s="470"/>
      <c r="DR75" s="470"/>
      <c r="DS75" s="471"/>
      <c r="DT75" s="469"/>
      <c r="DU75" s="470"/>
      <c r="DV75" s="470"/>
      <c r="DW75" s="470"/>
      <c r="DX75" s="470"/>
      <c r="DY75" s="470"/>
      <c r="DZ75" s="470"/>
      <c r="EA75" s="470"/>
      <c r="EB75" s="470"/>
      <c r="EC75" s="470"/>
      <c r="ED75" s="470"/>
      <c r="EE75" s="470"/>
      <c r="EF75" s="470"/>
      <c r="EG75" s="470"/>
      <c r="EH75" s="470"/>
      <c r="EI75" s="470"/>
      <c r="EJ75" s="470"/>
      <c r="EK75" s="470"/>
      <c r="EL75" s="471"/>
      <c r="EM75" s="469"/>
      <c r="EN75" s="470"/>
      <c r="EO75" s="470"/>
      <c r="EP75" s="470"/>
      <c r="EQ75" s="470"/>
      <c r="ER75" s="470"/>
      <c r="ES75" s="470"/>
      <c r="ET75" s="470"/>
      <c r="EU75" s="470"/>
      <c r="EV75" s="470"/>
      <c r="EW75" s="470"/>
      <c r="EX75" s="470"/>
      <c r="EY75" s="470"/>
      <c r="EZ75" s="470"/>
      <c r="FA75" s="470"/>
      <c r="FB75" s="470"/>
      <c r="FC75" s="470"/>
      <c r="FD75" s="470"/>
      <c r="FE75" s="489"/>
    </row>
    <row r="76" spans="1:161" s="136" customFormat="1" ht="12" thickBot="1">
      <c r="A76" s="196"/>
      <c r="B76" s="533"/>
      <c r="C76" s="533"/>
      <c r="D76" s="533"/>
      <c r="E76" s="533"/>
      <c r="F76" s="533"/>
      <c r="G76" s="533"/>
      <c r="H76" s="533"/>
      <c r="I76" s="533"/>
      <c r="J76" s="533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33"/>
      <c r="V76" s="533"/>
      <c r="W76" s="533"/>
      <c r="X76" s="533"/>
      <c r="Y76" s="533"/>
      <c r="Z76" s="533"/>
      <c r="AA76" s="533"/>
      <c r="AB76" s="533"/>
      <c r="AC76" s="533"/>
      <c r="AD76" s="533"/>
      <c r="AE76" s="533"/>
      <c r="AF76" s="533"/>
      <c r="AG76" s="533"/>
      <c r="AH76" s="533"/>
      <c r="AI76" s="533"/>
      <c r="AJ76" s="533"/>
      <c r="AK76" s="533"/>
      <c r="AL76" s="533"/>
      <c r="AM76" s="533"/>
      <c r="AN76" s="533"/>
      <c r="AO76" s="533"/>
      <c r="AP76" s="533"/>
      <c r="AQ76" s="509"/>
      <c r="AR76" s="510"/>
      <c r="AS76" s="510"/>
      <c r="AT76" s="510"/>
      <c r="AU76" s="510"/>
      <c r="AV76" s="510"/>
      <c r="AW76" s="511"/>
      <c r="AX76" s="588"/>
      <c r="AY76" s="584"/>
      <c r="AZ76" s="584"/>
      <c r="BA76" s="584"/>
      <c r="BB76" s="584"/>
      <c r="BC76" s="584"/>
      <c r="BD76" s="584"/>
      <c r="BE76" s="584"/>
      <c r="BF76" s="584"/>
      <c r="BG76" s="584"/>
      <c r="BH76" s="584"/>
      <c r="BI76" s="584"/>
      <c r="BJ76" s="584"/>
      <c r="BK76" s="584"/>
      <c r="BL76" s="584"/>
      <c r="BM76" s="584"/>
      <c r="BN76" s="584"/>
      <c r="BO76" s="584"/>
      <c r="BP76" s="589"/>
      <c r="BQ76" s="584"/>
      <c r="BR76" s="584"/>
      <c r="BS76" s="584"/>
      <c r="BT76" s="584"/>
      <c r="BU76" s="584"/>
      <c r="BV76" s="584"/>
      <c r="BW76" s="584"/>
      <c r="BX76" s="584"/>
      <c r="BY76" s="584"/>
      <c r="BZ76" s="584"/>
      <c r="CA76" s="584"/>
      <c r="CB76" s="584"/>
      <c r="CC76" s="584"/>
      <c r="CD76" s="584"/>
      <c r="CE76" s="584"/>
      <c r="CF76" s="584"/>
      <c r="CG76" s="584"/>
      <c r="CH76" s="584"/>
      <c r="CI76" s="584"/>
      <c r="CJ76" s="584"/>
      <c r="CK76" s="584"/>
      <c r="CL76" s="584"/>
      <c r="CM76" s="584"/>
      <c r="CN76" s="584"/>
      <c r="CO76" s="584"/>
      <c r="CP76" s="584"/>
      <c r="CQ76" s="584"/>
      <c r="CR76" s="584"/>
      <c r="CS76" s="584"/>
      <c r="CT76" s="584"/>
      <c r="CU76" s="584"/>
      <c r="CV76" s="584"/>
      <c r="CW76" s="584"/>
      <c r="CX76" s="584"/>
      <c r="CY76" s="584"/>
      <c r="CZ76" s="584"/>
      <c r="DA76" s="584"/>
      <c r="DB76" s="584"/>
      <c r="DC76" s="584"/>
      <c r="DD76" s="584"/>
      <c r="DE76" s="584"/>
      <c r="DF76" s="584"/>
      <c r="DG76" s="584"/>
      <c r="DH76" s="584"/>
      <c r="DI76" s="584"/>
      <c r="DJ76" s="584"/>
      <c r="DK76" s="584"/>
      <c r="DL76" s="584"/>
      <c r="DM76" s="584"/>
      <c r="DN76" s="584"/>
      <c r="DO76" s="584"/>
      <c r="DP76" s="584"/>
      <c r="DQ76" s="584"/>
      <c r="DR76" s="584"/>
      <c r="DS76" s="584"/>
      <c r="DT76" s="584"/>
      <c r="DU76" s="584"/>
      <c r="DV76" s="584"/>
      <c r="DW76" s="584"/>
      <c r="DX76" s="584"/>
      <c r="DY76" s="584"/>
      <c r="DZ76" s="584"/>
      <c r="EA76" s="584"/>
      <c r="EB76" s="584"/>
      <c r="EC76" s="584"/>
      <c r="ED76" s="584"/>
      <c r="EE76" s="584"/>
      <c r="EF76" s="584"/>
      <c r="EG76" s="584"/>
      <c r="EH76" s="584"/>
      <c r="EI76" s="584"/>
      <c r="EJ76" s="584"/>
      <c r="EK76" s="584"/>
      <c r="EL76" s="584"/>
      <c r="EM76" s="584"/>
      <c r="EN76" s="584"/>
      <c r="EO76" s="584"/>
      <c r="EP76" s="584"/>
      <c r="EQ76" s="584"/>
      <c r="ER76" s="584"/>
      <c r="ES76" s="584"/>
      <c r="ET76" s="584"/>
      <c r="EU76" s="584"/>
      <c r="EV76" s="584"/>
      <c r="EW76" s="584"/>
      <c r="EX76" s="584"/>
      <c r="EY76" s="584"/>
      <c r="EZ76" s="584"/>
      <c r="FA76" s="584"/>
      <c r="FB76" s="584"/>
      <c r="FC76" s="584"/>
      <c r="FD76" s="584"/>
      <c r="FE76" s="585"/>
    </row>
    <row r="77" spans="1:161" s="68" customFormat="1" ht="12">
      <c r="A77" s="10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4"/>
      <c r="AC77" s="109"/>
      <c r="AD77" s="109"/>
      <c r="AE77" s="109"/>
      <c r="AF77" s="104"/>
      <c r="AG77" s="104"/>
      <c r="AH77" s="104"/>
      <c r="AI77" s="104"/>
      <c r="AJ77" s="104"/>
      <c r="AK77" s="104"/>
      <c r="AL77" s="104"/>
      <c r="AM77" s="104"/>
      <c r="AN77" s="105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9"/>
      <c r="BQ77" s="109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5"/>
      <c r="CH77" s="105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587" t="s">
        <v>253</v>
      </c>
      <c r="EI77" s="587"/>
      <c r="EJ77" s="587"/>
      <c r="EK77" s="587"/>
      <c r="EL77" s="587"/>
      <c r="EM77" s="587"/>
      <c r="EN77" s="587"/>
      <c r="EO77" s="587"/>
      <c r="EP77" s="587"/>
      <c r="EQ77" s="587"/>
      <c r="ER77" s="587"/>
      <c r="ES77" s="587"/>
      <c r="ET77" s="587"/>
      <c r="EU77" s="587"/>
      <c r="EV77" s="587"/>
      <c r="EW77" s="587"/>
      <c r="EX77" s="587"/>
      <c r="EY77" s="587"/>
      <c r="EZ77" s="587"/>
      <c r="FA77" s="587"/>
      <c r="FB77" s="587"/>
      <c r="FC77" s="587"/>
      <c r="FD77" s="587"/>
      <c r="FE77" s="587"/>
    </row>
    <row r="78" spans="1:161" s="68" customFormat="1" ht="15">
      <c r="A78" s="586" t="s">
        <v>254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586"/>
      <c r="S78" s="586"/>
      <c r="T78" s="586"/>
      <c r="U78" s="586"/>
      <c r="V78" s="586"/>
      <c r="W78" s="586"/>
      <c r="X78" s="586"/>
      <c r="Y78" s="586"/>
      <c r="Z78" s="586"/>
      <c r="AA78" s="586"/>
      <c r="AB78" s="586"/>
      <c r="AC78" s="586"/>
      <c r="AD78" s="586"/>
      <c r="AE78" s="586"/>
      <c r="AF78" s="586"/>
      <c r="AG78" s="586"/>
      <c r="AH78" s="586"/>
      <c r="AI78" s="586"/>
      <c r="AJ78" s="586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  <c r="BC78" s="586"/>
      <c r="BD78" s="586"/>
      <c r="BE78" s="586"/>
      <c r="BF78" s="586"/>
      <c r="BG78" s="586"/>
      <c r="BH78" s="586"/>
      <c r="BI78" s="586"/>
      <c r="BJ78" s="586"/>
      <c r="BK78" s="586"/>
      <c r="BL78" s="586"/>
      <c r="BM78" s="586"/>
      <c r="BN78" s="586"/>
      <c r="BO78" s="586"/>
      <c r="BP78" s="586"/>
      <c r="BQ78" s="586"/>
      <c r="BR78" s="586"/>
      <c r="BS78" s="586"/>
      <c r="BT78" s="586"/>
      <c r="BU78" s="586"/>
      <c r="BV78" s="586"/>
      <c r="BW78" s="586"/>
      <c r="BX78" s="586"/>
      <c r="BY78" s="586"/>
      <c r="BZ78" s="586"/>
      <c r="CA78" s="586"/>
      <c r="CB78" s="586"/>
      <c r="CC78" s="586"/>
      <c r="CD78" s="586"/>
      <c r="CE78" s="586"/>
      <c r="CF78" s="586"/>
      <c r="CG78" s="586"/>
      <c r="CH78" s="586"/>
      <c r="CI78" s="586"/>
      <c r="CJ78" s="586"/>
      <c r="CK78" s="586"/>
      <c r="CL78" s="586"/>
      <c r="CM78" s="586"/>
      <c r="CN78" s="586"/>
      <c r="CO78" s="586"/>
      <c r="CP78" s="586"/>
      <c r="CQ78" s="586"/>
      <c r="CR78" s="586"/>
      <c r="CS78" s="586"/>
      <c r="CT78" s="586"/>
      <c r="CU78" s="586"/>
      <c r="CV78" s="586"/>
      <c r="CW78" s="586"/>
      <c r="CX78" s="586"/>
      <c r="CY78" s="586"/>
      <c r="CZ78" s="586"/>
      <c r="DA78" s="586"/>
      <c r="DB78" s="586"/>
      <c r="DC78" s="586"/>
      <c r="DD78" s="586"/>
      <c r="DE78" s="586"/>
      <c r="DF78" s="586"/>
      <c r="DG78" s="586"/>
      <c r="DH78" s="586"/>
      <c r="DI78" s="586"/>
      <c r="DJ78" s="586"/>
      <c r="DK78" s="586"/>
      <c r="DL78" s="586"/>
      <c r="DM78" s="586"/>
      <c r="DN78" s="586"/>
      <c r="DO78" s="586"/>
      <c r="DP78" s="586"/>
      <c r="DQ78" s="586"/>
      <c r="DR78" s="586"/>
      <c r="DS78" s="586"/>
      <c r="DT78" s="586"/>
      <c r="DU78" s="586"/>
      <c r="DV78" s="586"/>
      <c r="DW78" s="586"/>
      <c r="DX78" s="586"/>
      <c r="DY78" s="586"/>
      <c r="DZ78" s="586"/>
      <c r="EA78" s="586"/>
      <c r="EB78" s="586"/>
      <c r="EC78" s="586"/>
      <c r="ED78" s="586"/>
      <c r="EE78" s="586"/>
      <c r="EF78" s="586"/>
      <c r="EG78" s="586"/>
      <c r="EH78" s="586"/>
      <c r="EI78" s="586"/>
      <c r="EJ78" s="586"/>
      <c r="EK78" s="586"/>
      <c r="EL78" s="586"/>
      <c r="EM78" s="586"/>
      <c r="EN78" s="586"/>
      <c r="EO78" s="586"/>
      <c r="EP78" s="586"/>
      <c r="EQ78" s="586"/>
      <c r="ER78" s="586"/>
      <c r="ES78" s="586"/>
      <c r="ET78" s="586"/>
      <c r="EU78" s="586"/>
      <c r="EV78" s="586"/>
      <c r="EW78" s="586"/>
      <c r="EX78" s="586"/>
      <c r="EY78" s="586"/>
    </row>
    <row r="79" spans="1:161" s="68" customFormat="1" ht="12">
      <c r="A79" s="104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4"/>
      <c r="AC79" s="109"/>
      <c r="AD79" s="109"/>
      <c r="AE79" s="109"/>
      <c r="AF79" s="104"/>
      <c r="AG79" s="104"/>
      <c r="AH79" s="104"/>
      <c r="AI79" s="104"/>
      <c r="AJ79" s="104"/>
      <c r="AK79" s="104"/>
      <c r="AL79" s="104"/>
      <c r="AM79" s="104"/>
      <c r="AN79" s="105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9"/>
      <c r="BQ79" s="109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5"/>
      <c r="CH79" s="102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</row>
    <row r="80" spans="1:161" s="68" customFormat="1" ht="13.5">
      <c r="A80" s="613" t="s">
        <v>146</v>
      </c>
      <c r="B80" s="614"/>
      <c r="C80" s="614"/>
      <c r="D80" s="614"/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4"/>
      <c r="AG80" s="614"/>
      <c r="AH80" s="614"/>
      <c r="AI80" s="614"/>
      <c r="AJ80" s="614"/>
      <c r="AK80" s="614"/>
      <c r="AL80" s="614"/>
      <c r="AM80" s="614"/>
      <c r="AN80" s="614"/>
      <c r="AO80" s="614"/>
      <c r="AP80" s="614"/>
      <c r="AQ80" s="614"/>
      <c r="AR80" s="614"/>
      <c r="AS80" s="614"/>
      <c r="AT80" s="614"/>
      <c r="AU80" s="614"/>
      <c r="AV80" s="614"/>
      <c r="AW80" s="614"/>
      <c r="AX80" s="614"/>
      <c r="AY80" s="615"/>
      <c r="AZ80" s="613" t="s">
        <v>184</v>
      </c>
      <c r="BA80" s="614"/>
      <c r="BB80" s="614"/>
      <c r="BC80" s="614"/>
      <c r="BD80" s="614"/>
      <c r="BE80" s="614"/>
      <c r="BF80" s="614"/>
      <c r="BG80" s="615"/>
      <c r="BH80" s="630" t="s">
        <v>255</v>
      </c>
      <c r="BI80" s="631"/>
      <c r="BJ80" s="631"/>
      <c r="BK80" s="631"/>
      <c r="BL80" s="631"/>
      <c r="BM80" s="631"/>
      <c r="BN80" s="631"/>
      <c r="BO80" s="631"/>
      <c r="BP80" s="631"/>
      <c r="BQ80" s="631"/>
      <c r="BR80" s="631"/>
      <c r="BS80" s="631"/>
      <c r="BT80" s="631"/>
      <c r="BU80" s="631"/>
      <c r="BV80" s="631"/>
      <c r="BW80" s="631"/>
      <c r="BX80" s="631"/>
      <c r="BY80" s="631"/>
      <c r="BZ80" s="631"/>
      <c r="CA80" s="631"/>
      <c r="CB80" s="631"/>
      <c r="CC80" s="631"/>
      <c r="CD80" s="632"/>
      <c r="CE80" s="112"/>
      <c r="CF80" s="113"/>
      <c r="CG80" s="113"/>
      <c r="CH80" s="109"/>
      <c r="CI80" s="109"/>
      <c r="CJ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 t="s">
        <v>256</v>
      </c>
      <c r="DM80" s="636"/>
      <c r="DN80" s="636"/>
      <c r="DO80" s="636"/>
      <c r="DP80" s="114" t="s">
        <v>257</v>
      </c>
      <c r="DQ80" s="114"/>
      <c r="DR80" s="114"/>
      <c r="DS80" s="115"/>
      <c r="DT80" s="111"/>
      <c r="DU80" s="111"/>
      <c r="DV80" s="111"/>
      <c r="DW80" s="111"/>
      <c r="DX80" s="111"/>
      <c r="DY80" s="111"/>
      <c r="DZ80" s="111"/>
      <c r="EA80" s="114"/>
      <c r="EB80" s="116"/>
      <c r="EC80" s="630" t="s">
        <v>255</v>
      </c>
      <c r="ED80" s="631"/>
      <c r="EE80" s="631"/>
      <c r="EF80" s="631"/>
      <c r="EG80" s="631"/>
      <c r="EH80" s="631"/>
      <c r="EI80" s="631"/>
      <c r="EJ80" s="631"/>
      <c r="EK80" s="631"/>
      <c r="EL80" s="631"/>
      <c r="EM80" s="631"/>
      <c r="EN80" s="631"/>
      <c r="EO80" s="631"/>
      <c r="EP80" s="631"/>
      <c r="EQ80" s="631"/>
      <c r="ER80" s="631"/>
      <c r="ES80" s="631"/>
      <c r="ET80" s="631"/>
      <c r="EU80" s="631"/>
      <c r="EV80" s="631"/>
      <c r="EW80" s="631"/>
      <c r="EX80" s="631"/>
      <c r="EY80" s="632"/>
    </row>
    <row r="81" spans="1:155" s="68" customFormat="1" ht="3" customHeight="1">
      <c r="A81" s="616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17"/>
      <c r="S81" s="617"/>
      <c r="T81" s="617"/>
      <c r="U81" s="617"/>
      <c r="V81" s="617"/>
      <c r="W81" s="617"/>
      <c r="X81" s="617"/>
      <c r="Y81" s="617"/>
      <c r="Z81" s="617"/>
      <c r="AA81" s="617"/>
      <c r="AB81" s="617"/>
      <c r="AC81" s="617"/>
      <c r="AD81" s="617"/>
      <c r="AE81" s="617"/>
      <c r="AF81" s="617"/>
      <c r="AG81" s="617"/>
      <c r="AH81" s="617"/>
      <c r="AI81" s="617"/>
      <c r="AJ81" s="617"/>
      <c r="AK81" s="617"/>
      <c r="AL81" s="617"/>
      <c r="AM81" s="617"/>
      <c r="AN81" s="617"/>
      <c r="AO81" s="617"/>
      <c r="AP81" s="617"/>
      <c r="AQ81" s="617"/>
      <c r="AR81" s="617"/>
      <c r="AS81" s="617"/>
      <c r="AT81" s="617"/>
      <c r="AU81" s="617"/>
      <c r="AV81" s="617"/>
      <c r="AW81" s="617"/>
      <c r="AX81" s="617"/>
      <c r="AY81" s="618"/>
      <c r="AZ81" s="616"/>
      <c r="BA81" s="617"/>
      <c r="BB81" s="617"/>
      <c r="BC81" s="617"/>
      <c r="BD81" s="617"/>
      <c r="BE81" s="617"/>
      <c r="BF81" s="617"/>
      <c r="BG81" s="618"/>
      <c r="BH81" s="633"/>
      <c r="BI81" s="634"/>
      <c r="BJ81" s="634"/>
      <c r="BK81" s="634"/>
      <c r="BL81" s="634"/>
      <c r="BM81" s="634"/>
      <c r="BN81" s="634"/>
      <c r="BO81" s="634"/>
      <c r="BP81" s="634"/>
      <c r="BQ81" s="634"/>
      <c r="BR81" s="634"/>
      <c r="BS81" s="634"/>
      <c r="BT81" s="634"/>
      <c r="BU81" s="634"/>
      <c r="BV81" s="634"/>
      <c r="BW81" s="634"/>
      <c r="BX81" s="634"/>
      <c r="BY81" s="634"/>
      <c r="BZ81" s="634"/>
      <c r="CA81" s="634"/>
      <c r="CB81" s="634"/>
      <c r="CC81" s="634"/>
      <c r="CD81" s="635"/>
      <c r="CE81" s="119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20"/>
      <c r="CT81" s="120"/>
      <c r="CU81" s="104"/>
      <c r="CV81" s="104"/>
      <c r="CW81" s="104"/>
      <c r="CX81" s="104"/>
      <c r="CY81" s="105"/>
      <c r="CZ81" s="106"/>
      <c r="DA81" s="106"/>
      <c r="DB81" s="106"/>
      <c r="DC81" s="121"/>
      <c r="DD81" s="122"/>
      <c r="DE81" s="121"/>
      <c r="DF81" s="121"/>
      <c r="DG81" s="123"/>
      <c r="DH81" s="124"/>
      <c r="DI81" s="124"/>
      <c r="DJ81" s="124"/>
      <c r="DK81" s="124"/>
      <c r="DL81" s="124"/>
      <c r="DM81" s="124"/>
      <c r="DN81" s="124"/>
      <c r="DO81" s="124"/>
      <c r="DP81" s="124"/>
      <c r="DQ81" s="124"/>
      <c r="DR81" s="121"/>
      <c r="DS81" s="121"/>
      <c r="DT81" s="106"/>
      <c r="DU81" s="106"/>
      <c r="DV81" s="106"/>
      <c r="DW81" s="106"/>
      <c r="DX81" s="106"/>
      <c r="DY81" s="106"/>
      <c r="DZ81" s="106"/>
      <c r="EA81" s="104"/>
      <c r="EB81" s="125"/>
      <c r="EC81" s="633"/>
      <c r="ED81" s="634"/>
      <c r="EE81" s="634"/>
      <c r="EF81" s="634"/>
      <c r="EG81" s="634"/>
      <c r="EH81" s="634"/>
      <c r="EI81" s="634"/>
      <c r="EJ81" s="634"/>
      <c r="EK81" s="634"/>
      <c r="EL81" s="634"/>
      <c r="EM81" s="634"/>
      <c r="EN81" s="634"/>
      <c r="EO81" s="634"/>
      <c r="EP81" s="634"/>
      <c r="EQ81" s="634"/>
      <c r="ER81" s="634"/>
      <c r="ES81" s="634"/>
      <c r="ET81" s="634"/>
      <c r="EU81" s="634"/>
      <c r="EV81" s="634"/>
      <c r="EW81" s="634"/>
      <c r="EX81" s="634"/>
      <c r="EY81" s="635"/>
    </row>
    <row r="82" spans="1:155" s="68" customFormat="1" ht="14.25">
      <c r="A82" s="616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17"/>
      <c r="S82" s="617"/>
      <c r="T82" s="617"/>
      <c r="U82" s="617"/>
      <c r="V82" s="617"/>
      <c r="W82" s="617"/>
      <c r="X82" s="617"/>
      <c r="Y82" s="617"/>
      <c r="Z82" s="617"/>
      <c r="AA82" s="617"/>
      <c r="AB82" s="617"/>
      <c r="AC82" s="617"/>
      <c r="AD82" s="617"/>
      <c r="AE82" s="617"/>
      <c r="AF82" s="617"/>
      <c r="AG82" s="617"/>
      <c r="AH82" s="617"/>
      <c r="AI82" s="617"/>
      <c r="AJ82" s="617"/>
      <c r="AK82" s="617"/>
      <c r="AL82" s="617"/>
      <c r="AM82" s="617"/>
      <c r="AN82" s="617"/>
      <c r="AO82" s="617"/>
      <c r="AP82" s="617"/>
      <c r="AQ82" s="617"/>
      <c r="AR82" s="617"/>
      <c r="AS82" s="617"/>
      <c r="AT82" s="617"/>
      <c r="AU82" s="617"/>
      <c r="AV82" s="617"/>
      <c r="AW82" s="617"/>
      <c r="AX82" s="617"/>
      <c r="AY82" s="618"/>
      <c r="AZ82" s="616"/>
      <c r="BA82" s="617"/>
      <c r="BB82" s="617"/>
      <c r="BC82" s="617"/>
      <c r="BD82" s="617"/>
      <c r="BE82" s="617"/>
      <c r="BF82" s="617"/>
      <c r="BG82" s="618"/>
      <c r="BH82" s="117"/>
      <c r="BI82" s="106"/>
      <c r="BJ82" s="106"/>
      <c r="BK82" s="106"/>
      <c r="BL82" s="106"/>
      <c r="BM82" s="104"/>
      <c r="BN82" s="622">
        <v>20</v>
      </c>
      <c r="BO82" s="622"/>
      <c r="BP82" s="622"/>
      <c r="BQ82" s="622"/>
      <c r="BR82" s="596"/>
      <c r="BS82" s="596"/>
      <c r="BT82" s="596"/>
      <c r="BU82" s="122" t="s">
        <v>258</v>
      </c>
      <c r="BV82" s="122"/>
      <c r="BW82" s="122"/>
      <c r="BX82" s="121"/>
      <c r="BY82" s="104"/>
      <c r="BZ82" s="106"/>
      <c r="CA82" s="106"/>
      <c r="CB82" s="106"/>
      <c r="CC82" s="106"/>
      <c r="CD82" s="118"/>
      <c r="CE82" s="612" t="s">
        <v>259</v>
      </c>
      <c r="CF82" s="591"/>
      <c r="CG82" s="591"/>
      <c r="CH82" s="591"/>
      <c r="CI82" s="591"/>
      <c r="CJ82" s="591"/>
      <c r="CK82" s="591"/>
      <c r="CL82" s="591"/>
      <c r="CM82" s="591"/>
      <c r="CN82" s="591"/>
      <c r="CO82" s="591"/>
      <c r="CP82" s="591"/>
      <c r="CQ82" s="591"/>
      <c r="CR82" s="591"/>
      <c r="CS82" s="591"/>
      <c r="CT82" s="591"/>
      <c r="CU82" s="591"/>
      <c r="CV82" s="591"/>
      <c r="CW82" s="591"/>
      <c r="CX82" s="591"/>
      <c r="CY82" s="591"/>
      <c r="CZ82" s="591"/>
      <c r="DA82" s="591"/>
      <c r="DB82" s="591"/>
      <c r="DC82" s="592"/>
      <c r="DD82" s="590" t="s">
        <v>260</v>
      </c>
      <c r="DE82" s="591"/>
      <c r="DF82" s="591"/>
      <c r="DG82" s="591"/>
      <c r="DH82" s="591"/>
      <c r="DI82" s="591"/>
      <c r="DJ82" s="591"/>
      <c r="DK82" s="591"/>
      <c r="DL82" s="591"/>
      <c r="DM82" s="591"/>
      <c r="DN82" s="591"/>
      <c r="DO82" s="591"/>
      <c r="DP82" s="591"/>
      <c r="DQ82" s="591"/>
      <c r="DR82" s="591"/>
      <c r="DS82" s="591"/>
      <c r="DT82" s="591"/>
      <c r="DU82" s="591"/>
      <c r="DV82" s="591"/>
      <c r="DW82" s="591"/>
      <c r="DX82" s="591"/>
      <c r="DY82" s="591"/>
      <c r="DZ82" s="591"/>
      <c r="EA82" s="591"/>
      <c r="EB82" s="592"/>
      <c r="EC82" s="117"/>
      <c r="ED82" s="106"/>
      <c r="EE82" s="106"/>
      <c r="EF82" s="106"/>
      <c r="EG82" s="106"/>
      <c r="EH82" s="104"/>
      <c r="EI82" s="622">
        <v>20</v>
      </c>
      <c r="EJ82" s="622"/>
      <c r="EK82" s="622"/>
      <c r="EL82" s="622"/>
      <c r="EM82" s="596"/>
      <c r="EN82" s="596"/>
      <c r="EO82" s="596"/>
      <c r="EP82" s="122" t="s">
        <v>261</v>
      </c>
      <c r="EQ82" s="122"/>
      <c r="ER82" s="122"/>
      <c r="ES82" s="121"/>
      <c r="ET82" s="104"/>
      <c r="EU82" s="106"/>
      <c r="EV82" s="106"/>
      <c r="EW82" s="106"/>
      <c r="EX82" s="106"/>
      <c r="EY82" s="118"/>
    </row>
    <row r="83" spans="1:155" s="68" customFormat="1" ht="10.5" customHeight="1" thickBot="1">
      <c r="A83" s="619"/>
      <c r="B83" s="620"/>
      <c r="C83" s="620"/>
      <c r="D83" s="620"/>
      <c r="E83" s="620"/>
      <c r="F83" s="620"/>
      <c r="G83" s="620"/>
      <c r="H83" s="620"/>
      <c r="I83" s="620"/>
      <c r="J83" s="620"/>
      <c r="K83" s="620"/>
      <c r="L83" s="620"/>
      <c r="M83" s="620"/>
      <c r="N83" s="620"/>
      <c r="O83" s="620"/>
      <c r="P83" s="620"/>
      <c r="Q83" s="620"/>
      <c r="R83" s="620"/>
      <c r="S83" s="620"/>
      <c r="T83" s="620"/>
      <c r="U83" s="620"/>
      <c r="V83" s="620"/>
      <c r="W83" s="620"/>
      <c r="X83" s="620"/>
      <c r="Y83" s="620"/>
      <c r="Z83" s="620"/>
      <c r="AA83" s="620"/>
      <c r="AB83" s="620"/>
      <c r="AC83" s="620"/>
      <c r="AD83" s="620"/>
      <c r="AE83" s="620"/>
      <c r="AF83" s="620"/>
      <c r="AG83" s="620"/>
      <c r="AH83" s="620"/>
      <c r="AI83" s="620"/>
      <c r="AJ83" s="620"/>
      <c r="AK83" s="620"/>
      <c r="AL83" s="620"/>
      <c r="AM83" s="620"/>
      <c r="AN83" s="620"/>
      <c r="AO83" s="620"/>
      <c r="AP83" s="620"/>
      <c r="AQ83" s="620"/>
      <c r="AR83" s="620"/>
      <c r="AS83" s="620"/>
      <c r="AT83" s="620"/>
      <c r="AU83" s="620"/>
      <c r="AV83" s="620"/>
      <c r="AW83" s="620"/>
      <c r="AX83" s="620"/>
      <c r="AY83" s="621"/>
      <c r="AZ83" s="619"/>
      <c r="BA83" s="620"/>
      <c r="BB83" s="620"/>
      <c r="BC83" s="620"/>
      <c r="BD83" s="620"/>
      <c r="BE83" s="620"/>
      <c r="BF83" s="620"/>
      <c r="BG83" s="621"/>
      <c r="BH83" s="117"/>
      <c r="BI83" s="106"/>
      <c r="BJ83" s="106"/>
      <c r="BK83" s="106"/>
      <c r="BL83" s="106"/>
      <c r="BM83" s="106"/>
      <c r="BN83" s="106"/>
      <c r="BO83" s="106"/>
      <c r="BP83" s="109"/>
      <c r="BQ83" s="109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18"/>
      <c r="CE83" s="593"/>
      <c r="CF83" s="594"/>
      <c r="CG83" s="594"/>
      <c r="CH83" s="594"/>
      <c r="CI83" s="594"/>
      <c r="CJ83" s="594"/>
      <c r="CK83" s="594"/>
      <c r="CL83" s="594"/>
      <c r="CM83" s="594"/>
      <c r="CN83" s="594"/>
      <c r="CO83" s="594"/>
      <c r="CP83" s="594"/>
      <c r="CQ83" s="594"/>
      <c r="CR83" s="594"/>
      <c r="CS83" s="594"/>
      <c r="CT83" s="594"/>
      <c r="CU83" s="594"/>
      <c r="CV83" s="594"/>
      <c r="CW83" s="594"/>
      <c r="CX83" s="594"/>
      <c r="CY83" s="594"/>
      <c r="CZ83" s="594"/>
      <c r="DA83" s="594"/>
      <c r="DB83" s="594"/>
      <c r="DC83" s="595"/>
      <c r="DD83" s="593"/>
      <c r="DE83" s="594"/>
      <c r="DF83" s="594"/>
      <c r="DG83" s="594"/>
      <c r="DH83" s="594"/>
      <c r="DI83" s="594"/>
      <c r="DJ83" s="594"/>
      <c r="DK83" s="594"/>
      <c r="DL83" s="594"/>
      <c r="DM83" s="594"/>
      <c r="DN83" s="594"/>
      <c r="DO83" s="594"/>
      <c r="DP83" s="594"/>
      <c r="DQ83" s="594"/>
      <c r="DR83" s="594"/>
      <c r="DS83" s="594"/>
      <c r="DT83" s="594"/>
      <c r="DU83" s="594"/>
      <c r="DV83" s="594"/>
      <c r="DW83" s="594"/>
      <c r="DX83" s="594"/>
      <c r="DY83" s="594"/>
      <c r="DZ83" s="594"/>
      <c r="EA83" s="594"/>
      <c r="EB83" s="595"/>
      <c r="EC83" s="117"/>
      <c r="ED83" s="106"/>
      <c r="EE83" s="106"/>
      <c r="EF83" s="106"/>
      <c r="EG83" s="106"/>
      <c r="EH83" s="106"/>
      <c r="EI83" s="106"/>
      <c r="EJ83" s="106"/>
      <c r="EK83" s="109"/>
      <c r="EL83" s="109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18"/>
    </row>
    <row r="84" spans="1:155" s="68" customFormat="1" ht="13.5" customHeight="1">
      <c r="A84" s="126"/>
      <c r="B84" s="598" t="s">
        <v>262</v>
      </c>
      <c r="C84" s="599"/>
      <c r="D84" s="599"/>
      <c r="E84" s="599"/>
      <c r="F84" s="599"/>
      <c r="G84" s="599"/>
      <c r="H84" s="599"/>
      <c r="I84" s="599"/>
      <c r="J84" s="599"/>
      <c r="K84" s="599"/>
      <c r="L84" s="599"/>
      <c r="M84" s="599"/>
      <c r="N84" s="599"/>
      <c r="O84" s="599"/>
      <c r="P84" s="599"/>
      <c r="Q84" s="599"/>
      <c r="R84" s="599"/>
      <c r="S84" s="599"/>
      <c r="T84" s="599"/>
      <c r="U84" s="599"/>
      <c r="V84" s="599"/>
      <c r="W84" s="599"/>
      <c r="X84" s="599"/>
      <c r="Y84" s="599"/>
      <c r="Z84" s="599"/>
      <c r="AA84" s="599"/>
      <c r="AB84" s="599"/>
      <c r="AC84" s="599"/>
      <c r="AD84" s="599"/>
      <c r="AE84" s="599"/>
      <c r="AF84" s="599"/>
      <c r="AG84" s="599"/>
      <c r="AH84" s="599"/>
      <c r="AI84" s="599"/>
      <c r="AJ84" s="599"/>
      <c r="AK84" s="599"/>
      <c r="AL84" s="599"/>
      <c r="AM84" s="599"/>
      <c r="AN84" s="599"/>
      <c r="AO84" s="599"/>
      <c r="AP84" s="599"/>
      <c r="AQ84" s="599"/>
      <c r="AR84" s="599"/>
      <c r="AS84" s="599"/>
      <c r="AT84" s="599"/>
      <c r="AU84" s="599"/>
      <c r="AV84" s="599"/>
      <c r="AW84" s="599"/>
      <c r="AX84" s="599"/>
      <c r="AY84" s="599"/>
      <c r="AZ84" s="600">
        <v>3400</v>
      </c>
      <c r="BA84" s="601"/>
      <c r="BB84" s="601"/>
      <c r="BC84" s="601"/>
      <c r="BD84" s="601"/>
      <c r="BE84" s="601"/>
      <c r="BF84" s="601"/>
      <c r="BG84" s="602"/>
      <c r="BH84" s="606"/>
      <c r="BI84" s="607"/>
      <c r="BJ84" s="607"/>
      <c r="BK84" s="607"/>
      <c r="BL84" s="607"/>
      <c r="BM84" s="607"/>
      <c r="BN84" s="607"/>
      <c r="BO84" s="607"/>
      <c r="BP84" s="607"/>
      <c r="BQ84" s="607"/>
      <c r="BR84" s="607"/>
      <c r="BS84" s="607"/>
      <c r="BT84" s="607"/>
      <c r="BU84" s="607"/>
      <c r="BV84" s="607"/>
      <c r="BW84" s="607"/>
      <c r="BX84" s="607"/>
      <c r="BY84" s="607"/>
      <c r="BZ84" s="607"/>
      <c r="CA84" s="607"/>
      <c r="CB84" s="607"/>
      <c r="CC84" s="607"/>
      <c r="CD84" s="607"/>
      <c r="CE84" s="607"/>
      <c r="CF84" s="607"/>
      <c r="CG84" s="607"/>
      <c r="CH84" s="607"/>
      <c r="CI84" s="607"/>
      <c r="CJ84" s="607"/>
      <c r="CK84" s="607"/>
      <c r="CL84" s="607"/>
      <c r="CM84" s="607"/>
      <c r="CN84" s="607"/>
      <c r="CO84" s="607"/>
      <c r="CP84" s="607"/>
      <c r="CQ84" s="607"/>
      <c r="CR84" s="607"/>
      <c r="CS84" s="607"/>
      <c r="CT84" s="607"/>
      <c r="CU84" s="607"/>
      <c r="CV84" s="607"/>
      <c r="CW84" s="607"/>
      <c r="CX84" s="607"/>
      <c r="CY84" s="607"/>
      <c r="CZ84" s="607"/>
      <c r="DA84" s="607"/>
      <c r="DB84" s="607"/>
      <c r="DC84" s="607"/>
      <c r="DD84" s="607"/>
      <c r="DE84" s="607"/>
      <c r="DF84" s="607"/>
      <c r="DG84" s="607"/>
      <c r="DH84" s="607"/>
      <c r="DI84" s="607"/>
      <c r="DJ84" s="607"/>
      <c r="DK84" s="607"/>
      <c r="DL84" s="607"/>
      <c r="DM84" s="607"/>
      <c r="DN84" s="607"/>
      <c r="DO84" s="607"/>
      <c r="DP84" s="607"/>
      <c r="DQ84" s="607"/>
      <c r="DR84" s="607"/>
      <c r="DS84" s="607"/>
      <c r="DT84" s="607"/>
      <c r="DU84" s="607"/>
      <c r="DV84" s="607"/>
      <c r="DW84" s="607"/>
      <c r="DX84" s="607"/>
      <c r="DY84" s="607"/>
      <c r="DZ84" s="607"/>
      <c r="EA84" s="607"/>
      <c r="EB84" s="607"/>
      <c r="EC84" s="607"/>
      <c r="ED84" s="607"/>
      <c r="EE84" s="607"/>
      <c r="EF84" s="607"/>
      <c r="EG84" s="607"/>
      <c r="EH84" s="607"/>
      <c r="EI84" s="607"/>
      <c r="EJ84" s="607"/>
      <c r="EK84" s="607"/>
      <c r="EL84" s="607"/>
      <c r="EM84" s="607"/>
      <c r="EN84" s="607"/>
      <c r="EO84" s="607"/>
      <c r="EP84" s="607"/>
      <c r="EQ84" s="607"/>
      <c r="ER84" s="607"/>
      <c r="ES84" s="607"/>
      <c r="ET84" s="607"/>
      <c r="EU84" s="607"/>
      <c r="EV84" s="607"/>
      <c r="EW84" s="607"/>
      <c r="EX84" s="607"/>
      <c r="EY84" s="610"/>
    </row>
    <row r="85" spans="1:155" s="107" customFormat="1">
      <c r="A85" s="127"/>
      <c r="B85" s="597" t="s">
        <v>263</v>
      </c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597"/>
      <c r="S85" s="597"/>
      <c r="T85" s="597"/>
      <c r="U85" s="597"/>
      <c r="V85" s="597"/>
      <c r="W85" s="597"/>
      <c r="X85" s="597"/>
      <c r="Y85" s="597"/>
      <c r="Z85" s="597"/>
      <c r="AA85" s="597"/>
      <c r="AB85" s="597"/>
      <c r="AC85" s="597"/>
      <c r="AD85" s="597"/>
      <c r="AE85" s="597"/>
      <c r="AF85" s="597"/>
      <c r="AG85" s="597"/>
      <c r="AH85" s="597"/>
      <c r="AI85" s="597"/>
      <c r="AJ85" s="597"/>
      <c r="AK85" s="597"/>
      <c r="AL85" s="597"/>
      <c r="AM85" s="597"/>
      <c r="AN85" s="597"/>
      <c r="AO85" s="597"/>
      <c r="AP85" s="597"/>
      <c r="AQ85" s="597"/>
      <c r="AR85" s="597"/>
      <c r="AS85" s="597"/>
      <c r="AT85" s="597"/>
      <c r="AU85" s="597"/>
      <c r="AV85" s="597"/>
      <c r="AW85" s="597"/>
      <c r="AX85" s="597"/>
      <c r="AY85" s="597"/>
      <c r="AZ85" s="603"/>
      <c r="BA85" s="604"/>
      <c r="BB85" s="604"/>
      <c r="BC85" s="604"/>
      <c r="BD85" s="604"/>
      <c r="BE85" s="604"/>
      <c r="BF85" s="604"/>
      <c r="BG85" s="605"/>
      <c r="BH85" s="608"/>
      <c r="BI85" s="609"/>
      <c r="BJ85" s="609"/>
      <c r="BK85" s="609"/>
      <c r="BL85" s="609"/>
      <c r="BM85" s="609"/>
      <c r="BN85" s="609"/>
      <c r="BO85" s="609"/>
      <c r="BP85" s="609"/>
      <c r="BQ85" s="609"/>
      <c r="BR85" s="609"/>
      <c r="BS85" s="609"/>
      <c r="BT85" s="609"/>
      <c r="BU85" s="609"/>
      <c r="BV85" s="609"/>
      <c r="BW85" s="609"/>
      <c r="BX85" s="609"/>
      <c r="BY85" s="609"/>
      <c r="BZ85" s="609"/>
      <c r="CA85" s="609"/>
      <c r="CB85" s="609"/>
      <c r="CC85" s="609"/>
      <c r="CD85" s="609"/>
      <c r="CE85" s="609"/>
      <c r="CF85" s="609"/>
      <c r="CG85" s="609"/>
      <c r="CH85" s="609"/>
      <c r="CI85" s="609"/>
      <c r="CJ85" s="609"/>
      <c r="CK85" s="609"/>
      <c r="CL85" s="609"/>
      <c r="CM85" s="609"/>
      <c r="CN85" s="609"/>
      <c r="CO85" s="609"/>
      <c r="CP85" s="609"/>
      <c r="CQ85" s="609"/>
      <c r="CR85" s="609"/>
      <c r="CS85" s="609"/>
      <c r="CT85" s="609"/>
      <c r="CU85" s="609"/>
      <c r="CV85" s="609"/>
      <c r="CW85" s="609"/>
      <c r="CX85" s="609"/>
      <c r="CY85" s="609"/>
      <c r="CZ85" s="609"/>
      <c r="DA85" s="609"/>
      <c r="DB85" s="609"/>
      <c r="DC85" s="609"/>
      <c r="DD85" s="609"/>
      <c r="DE85" s="609"/>
      <c r="DF85" s="609"/>
      <c r="DG85" s="609"/>
      <c r="DH85" s="609"/>
      <c r="DI85" s="609"/>
      <c r="DJ85" s="609"/>
      <c r="DK85" s="609"/>
      <c r="DL85" s="609"/>
      <c r="DM85" s="609"/>
      <c r="DN85" s="609"/>
      <c r="DO85" s="609"/>
      <c r="DP85" s="609"/>
      <c r="DQ85" s="609"/>
      <c r="DR85" s="609"/>
      <c r="DS85" s="609"/>
      <c r="DT85" s="609"/>
      <c r="DU85" s="609"/>
      <c r="DV85" s="609"/>
      <c r="DW85" s="609"/>
      <c r="DX85" s="609"/>
      <c r="DY85" s="609"/>
      <c r="DZ85" s="609"/>
      <c r="EA85" s="609"/>
      <c r="EB85" s="609"/>
      <c r="EC85" s="609"/>
      <c r="ED85" s="609"/>
      <c r="EE85" s="609"/>
      <c r="EF85" s="609"/>
      <c r="EG85" s="609"/>
      <c r="EH85" s="609"/>
      <c r="EI85" s="609"/>
      <c r="EJ85" s="609"/>
      <c r="EK85" s="609"/>
      <c r="EL85" s="609"/>
      <c r="EM85" s="609"/>
      <c r="EN85" s="609"/>
      <c r="EO85" s="609"/>
      <c r="EP85" s="609"/>
      <c r="EQ85" s="609"/>
      <c r="ER85" s="609"/>
      <c r="ES85" s="609"/>
      <c r="ET85" s="609"/>
      <c r="EU85" s="609"/>
      <c r="EV85" s="609"/>
      <c r="EW85" s="609"/>
      <c r="EX85" s="609"/>
      <c r="EY85" s="611"/>
    </row>
    <row r="86" spans="1:155" s="107" customFormat="1" ht="18.75" customHeight="1">
      <c r="A86" s="127"/>
      <c r="B86" s="597" t="s">
        <v>264</v>
      </c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597"/>
      <c r="S86" s="597"/>
      <c r="T86" s="597"/>
      <c r="U86" s="597"/>
      <c r="V86" s="597"/>
      <c r="W86" s="597"/>
      <c r="X86" s="597"/>
      <c r="Y86" s="597"/>
      <c r="Z86" s="597"/>
      <c r="AA86" s="597"/>
      <c r="AB86" s="597"/>
      <c r="AC86" s="597"/>
      <c r="AD86" s="597"/>
      <c r="AE86" s="597"/>
      <c r="AF86" s="597"/>
      <c r="AG86" s="597"/>
      <c r="AH86" s="597"/>
      <c r="AI86" s="597"/>
      <c r="AJ86" s="597"/>
      <c r="AK86" s="597"/>
      <c r="AL86" s="597"/>
      <c r="AM86" s="597"/>
      <c r="AN86" s="597"/>
      <c r="AO86" s="597"/>
      <c r="AP86" s="597"/>
      <c r="AQ86" s="597"/>
      <c r="AR86" s="597"/>
      <c r="AS86" s="597"/>
      <c r="AT86" s="597"/>
      <c r="AU86" s="597"/>
      <c r="AV86" s="597"/>
      <c r="AW86" s="597"/>
      <c r="AX86" s="597"/>
      <c r="AY86" s="597"/>
      <c r="AZ86" s="600">
        <v>3410</v>
      </c>
      <c r="BA86" s="601"/>
      <c r="BB86" s="601"/>
      <c r="BC86" s="601"/>
      <c r="BD86" s="601"/>
      <c r="BE86" s="601"/>
      <c r="BF86" s="601"/>
      <c r="BG86" s="602"/>
      <c r="BH86" s="608"/>
      <c r="BI86" s="609"/>
      <c r="BJ86" s="609"/>
      <c r="BK86" s="609"/>
      <c r="BL86" s="609"/>
      <c r="BM86" s="609"/>
      <c r="BN86" s="609"/>
      <c r="BO86" s="609"/>
      <c r="BP86" s="609"/>
      <c r="BQ86" s="609"/>
      <c r="BR86" s="609"/>
      <c r="BS86" s="609"/>
      <c r="BT86" s="609"/>
      <c r="BU86" s="609"/>
      <c r="BV86" s="609"/>
      <c r="BW86" s="609"/>
      <c r="BX86" s="609"/>
      <c r="BY86" s="609"/>
      <c r="BZ86" s="609"/>
      <c r="CA86" s="609"/>
      <c r="CB86" s="609"/>
      <c r="CC86" s="609"/>
      <c r="CD86" s="609"/>
      <c r="CE86" s="609"/>
      <c r="CF86" s="609"/>
      <c r="CG86" s="609"/>
      <c r="CH86" s="609"/>
      <c r="CI86" s="609"/>
      <c r="CJ86" s="609"/>
      <c r="CK86" s="609"/>
      <c r="CL86" s="609"/>
      <c r="CM86" s="609"/>
      <c r="CN86" s="609"/>
      <c r="CO86" s="609"/>
      <c r="CP86" s="609"/>
      <c r="CQ86" s="609"/>
      <c r="CR86" s="609"/>
      <c r="CS86" s="609"/>
      <c r="CT86" s="609"/>
      <c r="CU86" s="609"/>
      <c r="CV86" s="609"/>
      <c r="CW86" s="609"/>
      <c r="CX86" s="609"/>
      <c r="CY86" s="609"/>
      <c r="CZ86" s="609"/>
      <c r="DA86" s="609"/>
      <c r="DB86" s="609"/>
      <c r="DC86" s="609"/>
      <c r="DD86" s="609"/>
      <c r="DE86" s="609"/>
      <c r="DF86" s="609"/>
      <c r="DG86" s="609"/>
      <c r="DH86" s="609"/>
      <c r="DI86" s="609"/>
      <c r="DJ86" s="609"/>
      <c r="DK86" s="609"/>
      <c r="DL86" s="609"/>
      <c r="DM86" s="609"/>
      <c r="DN86" s="609"/>
      <c r="DO86" s="609"/>
      <c r="DP86" s="609"/>
      <c r="DQ86" s="609"/>
      <c r="DR86" s="609"/>
      <c r="DS86" s="609"/>
      <c r="DT86" s="609"/>
      <c r="DU86" s="609"/>
      <c r="DV86" s="609"/>
      <c r="DW86" s="609"/>
      <c r="DX86" s="609"/>
      <c r="DY86" s="609"/>
      <c r="DZ86" s="609"/>
      <c r="EA86" s="609"/>
      <c r="EB86" s="609"/>
      <c r="EC86" s="609"/>
      <c r="ED86" s="609"/>
      <c r="EE86" s="609"/>
      <c r="EF86" s="609"/>
      <c r="EG86" s="609"/>
      <c r="EH86" s="609"/>
      <c r="EI86" s="609"/>
      <c r="EJ86" s="609"/>
      <c r="EK86" s="609"/>
      <c r="EL86" s="609"/>
      <c r="EM86" s="609"/>
      <c r="EN86" s="609"/>
      <c r="EO86" s="609"/>
      <c r="EP86" s="609"/>
      <c r="EQ86" s="609"/>
      <c r="ER86" s="609"/>
      <c r="ES86" s="609"/>
      <c r="ET86" s="609"/>
      <c r="EU86" s="609"/>
      <c r="EV86" s="609"/>
      <c r="EW86" s="609"/>
      <c r="EX86" s="609"/>
      <c r="EY86" s="611"/>
    </row>
    <row r="87" spans="1:155" s="68" customFormat="1" ht="18.75" customHeight="1">
      <c r="A87" s="128"/>
      <c r="B87" s="623" t="s">
        <v>265</v>
      </c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3"/>
      <c r="X87" s="623"/>
      <c r="Y87" s="623"/>
      <c r="Z87" s="623"/>
      <c r="AA87" s="623"/>
      <c r="AB87" s="623"/>
      <c r="AC87" s="623"/>
      <c r="AD87" s="623"/>
      <c r="AE87" s="623"/>
      <c r="AF87" s="623"/>
      <c r="AG87" s="623"/>
      <c r="AH87" s="623"/>
      <c r="AI87" s="623"/>
      <c r="AJ87" s="623"/>
      <c r="AK87" s="623"/>
      <c r="AL87" s="623"/>
      <c r="AM87" s="623"/>
      <c r="AN87" s="623"/>
      <c r="AO87" s="623"/>
      <c r="AP87" s="623"/>
      <c r="AQ87" s="623"/>
      <c r="AR87" s="623"/>
      <c r="AS87" s="623"/>
      <c r="AT87" s="623"/>
      <c r="AU87" s="623"/>
      <c r="AV87" s="623"/>
      <c r="AW87" s="623"/>
      <c r="AX87" s="623"/>
      <c r="AY87" s="623"/>
      <c r="AZ87" s="603"/>
      <c r="BA87" s="604"/>
      <c r="BB87" s="604"/>
      <c r="BC87" s="604"/>
      <c r="BD87" s="604"/>
      <c r="BE87" s="604"/>
      <c r="BF87" s="604"/>
      <c r="BG87" s="605"/>
      <c r="BH87" s="608"/>
      <c r="BI87" s="609"/>
      <c r="BJ87" s="609"/>
      <c r="BK87" s="609"/>
      <c r="BL87" s="609"/>
      <c r="BM87" s="609"/>
      <c r="BN87" s="609"/>
      <c r="BO87" s="609"/>
      <c r="BP87" s="609"/>
      <c r="BQ87" s="609"/>
      <c r="BR87" s="609"/>
      <c r="BS87" s="609"/>
      <c r="BT87" s="609"/>
      <c r="BU87" s="609"/>
      <c r="BV87" s="609"/>
      <c r="BW87" s="609"/>
      <c r="BX87" s="609"/>
      <c r="BY87" s="609"/>
      <c r="BZ87" s="609"/>
      <c r="CA87" s="609"/>
      <c r="CB87" s="609"/>
      <c r="CC87" s="609"/>
      <c r="CD87" s="609"/>
      <c r="CE87" s="609"/>
      <c r="CF87" s="609"/>
      <c r="CG87" s="609"/>
      <c r="CH87" s="609"/>
      <c r="CI87" s="609"/>
      <c r="CJ87" s="609"/>
      <c r="CK87" s="609"/>
      <c r="CL87" s="609"/>
      <c r="CM87" s="609"/>
      <c r="CN87" s="609"/>
      <c r="CO87" s="609"/>
      <c r="CP87" s="609"/>
      <c r="CQ87" s="609"/>
      <c r="CR87" s="609"/>
      <c r="CS87" s="609"/>
      <c r="CT87" s="609"/>
      <c r="CU87" s="609"/>
      <c r="CV87" s="609"/>
      <c r="CW87" s="609"/>
      <c r="CX87" s="609"/>
      <c r="CY87" s="609"/>
      <c r="CZ87" s="609"/>
      <c r="DA87" s="609"/>
      <c r="DB87" s="609"/>
      <c r="DC87" s="609"/>
      <c r="DD87" s="609"/>
      <c r="DE87" s="609"/>
      <c r="DF87" s="609"/>
      <c r="DG87" s="609"/>
      <c r="DH87" s="609"/>
      <c r="DI87" s="609"/>
      <c r="DJ87" s="609"/>
      <c r="DK87" s="609"/>
      <c r="DL87" s="609"/>
      <c r="DM87" s="609"/>
      <c r="DN87" s="609"/>
      <c r="DO87" s="609"/>
      <c r="DP87" s="609"/>
      <c r="DQ87" s="609"/>
      <c r="DR87" s="609"/>
      <c r="DS87" s="609"/>
      <c r="DT87" s="609"/>
      <c r="DU87" s="609"/>
      <c r="DV87" s="609"/>
      <c r="DW87" s="609"/>
      <c r="DX87" s="609"/>
      <c r="DY87" s="609"/>
      <c r="DZ87" s="609"/>
      <c r="EA87" s="609"/>
      <c r="EB87" s="609"/>
      <c r="EC87" s="609"/>
      <c r="ED87" s="609"/>
      <c r="EE87" s="609"/>
      <c r="EF87" s="609"/>
      <c r="EG87" s="609"/>
      <c r="EH87" s="609"/>
      <c r="EI87" s="609"/>
      <c r="EJ87" s="609"/>
      <c r="EK87" s="609"/>
      <c r="EL87" s="609"/>
      <c r="EM87" s="609"/>
      <c r="EN87" s="609"/>
      <c r="EO87" s="609"/>
      <c r="EP87" s="609"/>
      <c r="EQ87" s="609"/>
      <c r="ER87" s="609"/>
      <c r="ES87" s="609"/>
      <c r="ET87" s="609"/>
      <c r="EU87" s="609"/>
      <c r="EV87" s="609"/>
      <c r="EW87" s="609"/>
      <c r="EX87" s="609"/>
      <c r="EY87" s="611"/>
    </row>
    <row r="88" spans="1:155" s="68" customFormat="1" ht="18.75" customHeight="1">
      <c r="A88" s="128"/>
      <c r="B88" s="623" t="s">
        <v>266</v>
      </c>
      <c r="C88" s="623"/>
      <c r="D88" s="623"/>
      <c r="E88" s="623"/>
      <c r="F88" s="623"/>
      <c r="G88" s="623"/>
      <c r="H88" s="623"/>
      <c r="I88" s="623"/>
      <c r="J88" s="623"/>
      <c r="K88" s="623"/>
      <c r="L88" s="623"/>
      <c r="M88" s="623"/>
      <c r="N88" s="623"/>
      <c r="O88" s="623"/>
      <c r="P88" s="623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  <c r="AO88" s="623"/>
      <c r="AP88" s="623"/>
      <c r="AQ88" s="623"/>
      <c r="AR88" s="623"/>
      <c r="AS88" s="623"/>
      <c r="AT88" s="623"/>
      <c r="AU88" s="623"/>
      <c r="AV88" s="623"/>
      <c r="AW88" s="623"/>
      <c r="AX88" s="623"/>
      <c r="AY88" s="623"/>
      <c r="AZ88" s="624">
        <v>3420</v>
      </c>
      <c r="BA88" s="625"/>
      <c r="BB88" s="625"/>
      <c r="BC88" s="625"/>
      <c r="BD88" s="625"/>
      <c r="BE88" s="625"/>
      <c r="BF88" s="625"/>
      <c r="BG88" s="626"/>
      <c r="BH88" s="608"/>
      <c r="BI88" s="609"/>
      <c r="BJ88" s="609"/>
      <c r="BK88" s="609"/>
      <c r="BL88" s="609"/>
      <c r="BM88" s="609"/>
      <c r="BN88" s="609"/>
      <c r="BO88" s="609"/>
      <c r="BP88" s="609"/>
      <c r="BQ88" s="609"/>
      <c r="BR88" s="609"/>
      <c r="BS88" s="609"/>
      <c r="BT88" s="609"/>
      <c r="BU88" s="609"/>
      <c r="BV88" s="609"/>
      <c r="BW88" s="609"/>
      <c r="BX88" s="609"/>
      <c r="BY88" s="609"/>
      <c r="BZ88" s="609"/>
      <c r="CA88" s="609"/>
      <c r="CB88" s="609"/>
      <c r="CC88" s="609"/>
      <c r="CD88" s="609"/>
      <c r="CE88" s="609"/>
      <c r="CF88" s="609"/>
      <c r="CG88" s="609"/>
      <c r="CH88" s="609"/>
      <c r="CI88" s="609"/>
      <c r="CJ88" s="609"/>
      <c r="CK88" s="609"/>
      <c r="CL88" s="609"/>
      <c r="CM88" s="609"/>
      <c r="CN88" s="609"/>
      <c r="CO88" s="609"/>
      <c r="CP88" s="609"/>
      <c r="CQ88" s="609"/>
      <c r="CR88" s="609"/>
      <c r="CS88" s="609"/>
      <c r="CT88" s="609"/>
      <c r="CU88" s="609"/>
      <c r="CV88" s="609"/>
      <c r="CW88" s="609"/>
      <c r="CX88" s="609"/>
      <c r="CY88" s="609"/>
      <c r="CZ88" s="609"/>
      <c r="DA88" s="609"/>
      <c r="DB88" s="609"/>
      <c r="DC88" s="609"/>
      <c r="DD88" s="609"/>
      <c r="DE88" s="609"/>
      <c r="DF88" s="609"/>
      <c r="DG88" s="609"/>
      <c r="DH88" s="609"/>
      <c r="DI88" s="609"/>
      <c r="DJ88" s="609"/>
      <c r="DK88" s="609"/>
      <c r="DL88" s="609"/>
      <c r="DM88" s="609"/>
      <c r="DN88" s="609"/>
      <c r="DO88" s="609"/>
      <c r="DP88" s="609"/>
      <c r="DQ88" s="609"/>
      <c r="DR88" s="609"/>
      <c r="DS88" s="609"/>
      <c r="DT88" s="609"/>
      <c r="DU88" s="609"/>
      <c r="DV88" s="609"/>
      <c r="DW88" s="609"/>
      <c r="DX88" s="609"/>
      <c r="DY88" s="609"/>
      <c r="DZ88" s="609"/>
      <c r="EA88" s="609"/>
      <c r="EB88" s="609"/>
      <c r="EC88" s="609"/>
      <c r="ED88" s="609"/>
      <c r="EE88" s="609"/>
      <c r="EF88" s="609"/>
      <c r="EG88" s="609"/>
      <c r="EH88" s="609"/>
      <c r="EI88" s="609"/>
      <c r="EJ88" s="609"/>
      <c r="EK88" s="609"/>
      <c r="EL88" s="609"/>
      <c r="EM88" s="609"/>
      <c r="EN88" s="609"/>
      <c r="EO88" s="609"/>
      <c r="EP88" s="609"/>
      <c r="EQ88" s="609"/>
      <c r="ER88" s="609"/>
      <c r="ES88" s="609"/>
      <c r="ET88" s="609"/>
      <c r="EU88" s="609"/>
      <c r="EV88" s="609"/>
      <c r="EW88" s="609"/>
      <c r="EX88" s="609"/>
      <c r="EY88" s="611"/>
    </row>
    <row r="89" spans="1:155" s="107" customFormat="1" ht="18.75" customHeight="1">
      <c r="A89" s="127"/>
      <c r="B89" s="597" t="s">
        <v>267</v>
      </c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597"/>
      <c r="S89" s="597"/>
      <c r="T89" s="597"/>
      <c r="U89" s="597"/>
      <c r="V89" s="597"/>
      <c r="W89" s="597"/>
      <c r="X89" s="597"/>
      <c r="Y89" s="597"/>
      <c r="Z89" s="597"/>
      <c r="AA89" s="597"/>
      <c r="AB89" s="597"/>
      <c r="AC89" s="597"/>
      <c r="AD89" s="597"/>
      <c r="AE89" s="597"/>
      <c r="AF89" s="597"/>
      <c r="AG89" s="597"/>
      <c r="AH89" s="597"/>
      <c r="AI89" s="597"/>
      <c r="AJ89" s="597"/>
      <c r="AK89" s="597"/>
      <c r="AL89" s="597"/>
      <c r="AM89" s="597"/>
      <c r="AN89" s="597"/>
      <c r="AO89" s="597"/>
      <c r="AP89" s="597"/>
      <c r="AQ89" s="597"/>
      <c r="AR89" s="597"/>
      <c r="AS89" s="597"/>
      <c r="AT89" s="597"/>
      <c r="AU89" s="597"/>
      <c r="AV89" s="597"/>
      <c r="AW89" s="597"/>
      <c r="AX89" s="597"/>
      <c r="AY89" s="597"/>
      <c r="AZ89" s="603" t="s">
        <v>268</v>
      </c>
      <c r="BA89" s="604"/>
      <c r="BB89" s="604"/>
      <c r="BC89" s="604"/>
      <c r="BD89" s="604"/>
      <c r="BE89" s="604"/>
      <c r="BF89" s="604"/>
      <c r="BG89" s="605"/>
      <c r="BH89" s="629"/>
      <c r="BI89" s="627"/>
      <c r="BJ89" s="627"/>
      <c r="BK89" s="627"/>
      <c r="BL89" s="627"/>
      <c r="BM89" s="627"/>
      <c r="BN89" s="627"/>
      <c r="BO89" s="627"/>
      <c r="BP89" s="627"/>
      <c r="BQ89" s="627"/>
      <c r="BR89" s="627"/>
      <c r="BS89" s="627"/>
      <c r="BT89" s="627"/>
      <c r="BU89" s="627"/>
      <c r="BV89" s="627"/>
      <c r="BW89" s="627"/>
      <c r="BX89" s="627"/>
      <c r="BY89" s="627"/>
      <c r="BZ89" s="627"/>
      <c r="CA89" s="627"/>
      <c r="CB89" s="627"/>
      <c r="CC89" s="627"/>
      <c r="CD89" s="627"/>
      <c r="CE89" s="627"/>
      <c r="CF89" s="627"/>
      <c r="CG89" s="627"/>
      <c r="CH89" s="627"/>
      <c r="CI89" s="627"/>
      <c r="CJ89" s="627"/>
      <c r="CK89" s="627"/>
      <c r="CL89" s="627"/>
      <c r="CM89" s="627"/>
      <c r="CN89" s="627"/>
      <c r="CO89" s="627"/>
      <c r="CP89" s="627"/>
      <c r="CQ89" s="627"/>
      <c r="CR89" s="627"/>
      <c r="CS89" s="627"/>
      <c r="CT89" s="627"/>
      <c r="CU89" s="627"/>
      <c r="CV89" s="627"/>
      <c r="CW89" s="627"/>
      <c r="CX89" s="627"/>
      <c r="CY89" s="627"/>
      <c r="CZ89" s="627"/>
      <c r="DA89" s="627"/>
      <c r="DB89" s="627"/>
      <c r="DC89" s="627"/>
      <c r="DD89" s="627"/>
      <c r="DE89" s="627"/>
      <c r="DF89" s="627"/>
      <c r="DG89" s="627"/>
      <c r="DH89" s="627"/>
      <c r="DI89" s="627"/>
      <c r="DJ89" s="627"/>
      <c r="DK89" s="627"/>
      <c r="DL89" s="627"/>
      <c r="DM89" s="627"/>
      <c r="DN89" s="627"/>
      <c r="DO89" s="627"/>
      <c r="DP89" s="627"/>
      <c r="DQ89" s="627"/>
      <c r="DR89" s="627"/>
      <c r="DS89" s="627"/>
      <c r="DT89" s="627"/>
      <c r="DU89" s="627"/>
      <c r="DV89" s="627"/>
      <c r="DW89" s="627"/>
      <c r="DX89" s="627"/>
      <c r="DY89" s="627"/>
      <c r="DZ89" s="627"/>
      <c r="EA89" s="627"/>
      <c r="EB89" s="627"/>
      <c r="EC89" s="627"/>
      <c r="ED89" s="627"/>
      <c r="EE89" s="627"/>
      <c r="EF89" s="627"/>
      <c r="EG89" s="627"/>
      <c r="EH89" s="627"/>
      <c r="EI89" s="627"/>
      <c r="EJ89" s="627"/>
      <c r="EK89" s="627"/>
      <c r="EL89" s="627"/>
      <c r="EM89" s="627"/>
      <c r="EN89" s="627"/>
      <c r="EO89" s="627"/>
      <c r="EP89" s="627"/>
      <c r="EQ89" s="627"/>
      <c r="ER89" s="627"/>
      <c r="ES89" s="627"/>
      <c r="ET89" s="627"/>
      <c r="EU89" s="627"/>
      <c r="EV89" s="627"/>
      <c r="EW89" s="627"/>
      <c r="EX89" s="627"/>
      <c r="EY89" s="628"/>
    </row>
    <row r="90" spans="1:155" s="68" customFormat="1" ht="12">
      <c r="A90" s="126"/>
      <c r="B90" s="599" t="s">
        <v>199</v>
      </c>
      <c r="C90" s="599"/>
      <c r="D90" s="599"/>
      <c r="E90" s="599"/>
      <c r="F90" s="599"/>
      <c r="G90" s="599"/>
      <c r="H90" s="599"/>
      <c r="I90" s="599"/>
      <c r="J90" s="599"/>
      <c r="K90" s="599"/>
      <c r="L90" s="599"/>
      <c r="M90" s="599"/>
      <c r="N90" s="599"/>
      <c r="O90" s="599"/>
      <c r="P90" s="599"/>
      <c r="Q90" s="599"/>
      <c r="R90" s="599"/>
      <c r="S90" s="599"/>
      <c r="T90" s="599"/>
      <c r="U90" s="599"/>
      <c r="V90" s="599"/>
      <c r="W90" s="599"/>
      <c r="X90" s="599"/>
      <c r="Y90" s="599"/>
      <c r="Z90" s="599"/>
      <c r="AA90" s="599"/>
      <c r="AB90" s="599"/>
      <c r="AC90" s="599"/>
      <c r="AD90" s="599"/>
      <c r="AE90" s="599"/>
      <c r="AF90" s="599"/>
      <c r="AG90" s="599"/>
      <c r="AH90" s="599"/>
      <c r="AI90" s="599"/>
      <c r="AJ90" s="599"/>
      <c r="AK90" s="599"/>
      <c r="AL90" s="599"/>
      <c r="AM90" s="599"/>
      <c r="AN90" s="599"/>
      <c r="AO90" s="599"/>
      <c r="AP90" s="599"/>
      <c r="AQ90" s="599"/>
      <c r="AR90" s="599"/>
      <c r="AS90" s="599"/>
      <c r="AT90" s="599"/>
      <c r="AU90" s="599"/>
      <c r="AV90" s="599"/>
      <c r="AW90" s="599"/>
      <c r="AX90" s="599"/>
      <c r="AY90" s="599"/>
      <c r="AZ90" s="600" t="s">
        <v>269</v>
      </c>
      <c r="BA90" s="601"/>
      <c r="BB90" s="601"/>
      <c r="BC90" s="601"/>
      <c r="BD90" s="601"/>
      <c r="BE90" s="601"/>
      <c r="BF90" s="601"/>
      <c r="BG90" s="602"/>
      <c r="BH90" s="640"/>
      <c r="BI90" s="631"/>
      <c r="BJ90" s="631"/>
      <c r="BK90" s="631"/>
      <c r="BL90" s="631"/>
      <c r="BM90" s="631"/>
      <c r="BN90" s="631"/>
      <c r="BO90" s="631"/>
      <c r="BP90" s="631"/>
      <c r="BQ90" s="631"/>
      <c r="BR90" s="631"/>
      <c r="BS90" s="631"/>
      <c r="BT90" s="631"/>
      <c r="BU90" s="631"/>
      <c r="BV90" s="631"/>
      <c r="BW90" s="631"/>
      <c r="BX90" s="631"/>
      <c r="BY90" s="631"/>
      <c r="BZ90" s="631"/>
      <c r="CA90" s="631"/>
      <c r="CB90" s="631"/>
      <c r="CC90" s="631"/>
      <c r="CD90" s="632"/>
      <c r="CE90" s="630"/>
      <c r="CF90" s="631"/>
      <c r="CG90" s="631"/>
      <c r="CH90" s="631"/>
      <c r="CI90" s="631"/>
      <c r="CJ90" s="631"/>
      <c r="CK90" s="631"/>
      <c r="CL90" s="631"/>
      <c r="CM90" s="631"/>
      <c r="CN90" s="631"/>
      <c r="CO90" s="631"/>
      <c r="CP90" s="631"/>
      <c r="CQ90" s="631"/>
      <c r="CR90" s="631"/>
      <c r="CS90" s="631"/>
      <c r="CT90" s="631"/>
      <c r="CU90" s="631"/>
      <c r="CV90" s="631"/>
      <c r="CW90" s="631"/>
      <c r="CX90" s="631"/>
      <c r="CY90" s="631"/>
      <c r="CZ90" s="631"/>
      <c r="DA90" s="631"/>
      <c r="DB90" s="631"/>
      <c r="DC90" s="632"/>
      <c r="DD90" s="630"/>
      <c r="DE90" s="631"/>
      <c r="DF90" s="631"/>
      <c r="DG90" s="631"/>
      <c r="DH90" s="631"/>
      <c r="DI90" s="631"/>
      <c r="DJ90" s="631"/>
      <c r="DK90" s="631"/>
      <c r="DL90" s="631"/>
      <c r="DM90" s="631"/>
      <c r="DN90" s="631"/>
      <c r="DO90" s="631"/>
      <c r="DP90" s="631"/>
      <c r="DQ90" s="631"/>
      <c r="DR90" s="631"/>
      <c r="DS90" s="631"/>
      <c r="DT90" s="631"/>
      <c r="DU90" s="631"/>
      <c r="DV90" s="631"/>
      <c r="DW90" s="631"/>
      <c r="DX90" s="631"/>
      <c r="DY90" s="631"/>
      <c r="DZ90" s="631"/>
      <c r="EA90" s="631"/>
      <c r="EB90" s="632"/>
      <c r="EC90" s="630"/>
      <c r="ED90" s="631"/>
      <c r="EE90" s="631"/>
      <c r="EF90" s="631"/>
      <c r="EG90" s="631"/>
      <c r="EH90" s="631"/>
      <c r="EI90" s="631"/>
      <c r="EJ90" s="631"/>
      <c r="EK90" s="631"/>
      <c r="EL90" s="631"/>
      <c r="EM90" s="631"/>
      <c r="EN90" s="631"/>
      <c r="EO90" s="631"/>
      <c r="EP90" s="631"/>
      <c r="EQ90" s="631"/>
      <c r="ER90" s="631"/>
      <c r="ES90" s="631"/>
      <c r="ET90" s="631"/>
      <c r="EU90" s="631"/>
      <c r="EV90" s="631"/>
      <c r="EW90" s="631"/>
      <c r="EX90" s="631"/>
      <c r="EY90" s="656"/>
    </row>
    <row r="91" spans="1:155" s="68" customFormat="1" ht="30" customHeight="1">
      <c r="A91" s="646" t="s">
        <v>270</v>
      </c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47"/>
      <c r="S91" s="647"/>
      <c r="T91" s="647"/>
      <c r="U91" s="647"/>
      <c r="V91" s="647"/>
      <c r="W91" s="647"/>
      <c r="X91" s="647"/>
      <c r="Y91" s="647"/>
      <c r="Z91" s="647"/>
      <c r="AA91" s="647"/>
      <c r="AB91" s="647"/>
      <c r="AC91" s="647"/>
      <c r="AD91" s="647"/>
      <c r="AE91" s="647"/>
      <c r="AF91" s="647"/>
      <c r="AG91" s="647"/>
      <c r="AH91" s="647"/>
      <c r="AI91" s="647"/>
      <c r="AJ91" s="647"/>
      <c r="AK91" s="647"/>
      <c r="AL91" s="647"/>
      <c r="AM91" s="647"/>
      <c r="AN91" s="647"/>
      <c r="AO91" s="647"/>
      <c r="AP91" s="647"/>
      <c r="AQ91" s="647"/>
      <c r="AR91" s="647"/>
      <c r="AS91" s="647"/>
      <c r="AT91" s="647"/>
      <c r="AU91" s="647"/>
      <c r="AV91" s="647"/>
      <c r="AW91" s="647"/>
      <c r="AX91" s="647"/>
      <c r="AY91" s="647"/>
      <c r="AZ91" s="637"/>
      <c r="BA91" s="638"/>
      <c r="BB91" s="638"/>
      <c r="BC91" s="638"/>
      <c r="BD91" s="638"/>
      <c r="BE91" s="638"/>
      <c r="BF91" s="638"/>
      <c r="BG91" s="639"/>
      <c r="BH91" s="641"/>
      <c r="BI91" s="634"/>
      <c r="BJ91" s="634"/>
      <c r="BK91" s="634"/>
      <c r="BL91" s="634"/>
      <c r="BM91" s="634"/>
      <c r="BN91" s="634"/>
      <c r="BO91" s="634"/>
      <c r="BP91" s="634"/>
      <c r="BQ91" s="634"/>
      <c r="BR91" s="634"/>
      <c r="BS91" s="634"/>
      <c r="BT91" s="634"/>
      <c r="BU91" s="634"/>
      <c r="BV91" s="634"/>
      <c r="BW91" s="634"/>
      <c r="BX91" s="634"/>
      <c r="BY91" s="634"/>
      <c r="BZ91" s="634"/>
      <c r="CA91" s="634"/>
      <c r="CB91" s="634"/>
      <c r="CC91" s="634"/>
      <c r="CD91" s="635"/>
      <c r="CE91" s="633"/>
      <c r="CF91" s="634"/>
      <c r="CG91" s="634"/>
      <c r="CH91" s="634"/>
      <c r="CI91" s="634"/>
      <c r="CJ91" s="634"/>
      <c r="CK91" s="634"/>
      <c r="CL91" s="634"/>
      <c r="CM91" s="634"/>
      <c r="CN91" s="634"/>
      <c r="CO91" s="634"/>
      <c r="CP91" s="634"/>
      <c r="CQ91" s="634"/>
      <c r="CR91" s="634"/>
      <c r="CS91" s="634"/>
      <c r="CT91" s="634"/>
      <c r="CU91" s="634"/>
      <c r="CV91" s="634"/>
      <c r="CW91" s="634"/>
      <c r="CX91" s="634"/>
      <c r="CY91" s="634"/>
      <c r="CZ91" s="634"/>
      <c r="DA91" s="634"/>
      <c r="DB91" s="634"/>
      <c r="DC91" s="635"/>
      <c r="DD91" s="633"/>
      <c r="DE91" s="634"/>
      <c r="DF91" s="634"/>
      <c r="DG91" s="634"/>
      <c r="DH91" s="634"/>
      <c r="DI91" s="634"/>
      <c r="DJ91" s="634"/>
      <c r="DK91" s="634"/>
      <c r="DL91" s="634"/>
      <c r="DM91" s="634"/>
      <c r="DN91" s="634"/>
      <c r="DO91" s="634"/>
      <c r="DP91" s="634"/>
      <c r="DQ91" s="634"/>
      <c r="DR91" s="634"/>
      <c r="DS91" s="634"/>
      <c r="DT91" s="634"/>
      <c r="DU91" s="634"/>
      <c r="DV91" s="634"/>
      <c r="DW91" s="634"/>
      <c r="DX91" s="634"/>
      <c r="DY91" s="634"/>
      <c r="DZ91" s="634"/>
      <c r="EA91" s="634"/>
      <c r="EB91" s="635"/>
      <c r="EC91" s="633"/>
      <c r="ED91" s="634"/>
      <c r="EE91" s="634"/>
      <c r="EF91" s="634"/>
      <c r="EG91" s="634"/>
      <c r="EH91" s="634"/>
      <c r="EI91" s="634"/>
      <c r="EJ91" s="634"/>
      <c r="EK91" s="634"/>
      <c r="EL91" s="634"/>
      <c r="EM91" s="634"/>
      <c r="EN91" s="634"/>
      <c r="EO91" s="634"/>
      <c r="EP91" s="634"/>
      <c r="EQ91" s="634"/>
      <c r="ER91" s="634"/>
      <c r="ES91" s="634"/>
      <c r="ET91" s="634"/>
      <c r="EU91" s="634"/>
      <c r="EV91" s="634"/>
      <c r="EW91" s="634"/>
      <c r="EX91" s="634"/>
      <c r="EY91" s="657"/>
    </row>
    <row r="92" spans="1:155" s="107" customFormat="1">
      <c r="A92" s="127"/>
      <c r="B92" s="597" t="s">
        <v>263</v>
      </c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597"/>
      <c r="S92" s="597"/>
      <c r="T92" s="597"/>
      <c r="U92" s="597"/>
      <c r="V92" s="597"/>
      <c r="W92" s="597"/>
      <c r="X92" s="597"/>
      <c r="Y92" s="597"/>
      <c r="Z92" s="597"/>
      <c r="AA92" s="597"/>
      <c r="AB92" s="597"/>
      <c r="AC92" s="597"/>
      <c r="AD92" s="597"/>
      <c r="AE92" s="597"/>
      <c r="AF92" s="597"/>
      <c r="AG92" s="597"/>
      <c r="AH92" s="597"/>
      <c r="AI92" s="597"/>
      <c r="AJ92" s="597"/>
      <c r="AK92" s="597"/>
      <c r="AL92" s="597"/>
      <c r="AM92" s="597"/>
      <c r="AN92" s="597"/>
      <c r="AO92" s="597"/>
      <c r="AP92" s="597"/>
      <c r="AQ92" s="597"/>
      <c r="AR92" s="597"/>
      <c r="AS92" s="597"/>
      <c r="AT92" s="597"/>
      <c r="AU92" s="597"/>
      <c r="AV92" s="597"/>
      <c r="AW92" s="597"/>
      <c r="AX92" s="597"/>
      <c r="AY92" s="597"/>
      <c r="AZ92" s="603"/>
      <c r="BA92" s="604"/>
      <c r="BB92" s="604"/>
      <c r="BC92" s="604"/>
      <c r="BD92" s="604"/>
      <c r="BE92" s="604"/>
      <c r="BF92" s="604"/>
      <c r="BG92" s="605"/>
      <c r="BH92" s="642"/>
      <c r="BI92" s="643"/>
      <c r="BJ92" s="643"/>
      <c r="BK92" s="643"/>
      <c r="BL92" s="643"/>
      <c r="BM92" s="643"/>
      <c r="BN92" s="643"/>
      <c r="BO92" s="643"/>
      <c r="BP92" s="643"/>
      <c r="BQ92" s="643"/>
      <c r="BR92" s="643"/>
      <c r="BS92" s="643"/>
      <c r="BT92" s="643"/>
      <c r="BU92" s="643"/>
      <c r="BV92" s="643"/>
      <c r="BW92" s="643"/>
      <c r="BX92" s="643"/>
      <c r="BY92" s="643"/>
      <c r="BZ92" s="643"/>
      <c r="CA92" s="643"/>
      <c r="CB92" s="643"/>
      <c r="CC92" s="643"/>
      <c r="CD92" s="644"/>
      <c r="CE92" s="645"/>
      <c r="CF92" s="643"/>
      <c r="CG92" s="643"/>
      <c r="CH92" s="643"/>
      <c r="CI92" s="643"/>
      <c r="CJ92" s="643"/>
      <c r="CK92" s="643"/>
      <c r="CL92" s="643"/>
      <c r="CM92" s="643"/>
      <c r="CN92" s="643"/>
      <c r="CO92" s="643"/>
      <c r="CP92" s="643"/>
      <c r="CQ92" s="643"/>
      <c r="CR92" s="643"/>
      <c r="CS92" s="643"/>
      <c r="CT92" s="643"/>
      <c r="CU92" s="643"/>
      <c r="CV92" s="643"/>
      <c r="CW92" s="643"/>
      <c r="CX92" s="643"/>
      <c r="CY92" s="643"/>
      <c r="CZ92" s="643"/>
      <c r="DA92" s="643"/>
      <c r="DB92" s="643"/>
      <c r="DC92" s="644"/>
      <c r="DD92" s="645"/>
      <c r="DE92" s="643"/>
      <c r="DF92" s="643"/>
      <c r="DG92" s="643"/>
      <c r="DH92" s="643"/>
      <c r="DI92" s="643"/>
      <c r="DJ92" s="643"/>
      <c r="DK92" s="643"/>
      <c r="DL92" s="643"/>
      <c r="DM92" s="643"/>
      <c r="DN92" s="643"/>
      <c r="DO92" s="643"/>
      <c r="DP92" s="643"/>
      <c r="DQ92" s="643"/>
      <c r="DR92" s="643"/>
      <c r="DS92" s="643"/>
      <c r="DT92" s="643"/>
      <c r="DU92" s="643"/>
      <c r="DV92" s="643"/>
      <c r="DW92" s="643"/>
      <c r="DX92" s="643"/>
      <c r="DY92" s="643"/>
      <c r="DZ92" s="643"/>
      <c r="EA92" s="643"/>
      <c r="EB92" s="644"/>
      <c r="EC92" s="645"/>
      <c r="ED92" s="643"/>
      <c r="EE92" s="643"/>
      <c r="EF92" s="643"/>
      <c r="EG92" s="643"/>
      <c r="EH92" s="643"/>
      <c r="EI92" s="643"/>
      <c r="EJ92" s="643"/>
      <c r="EK92" s="643"/>
      <c r="EL92" s="643"/>
      <c r="EM92" s="643"/>
      <c r="EN92" s="643"/>
      <c r="EO92" s="643"/>
      <c r="EP92" s="643"/>
      <c r="EQ92" s="643"/>
      <c r="ER92" s="643"/>
      <c r="ES92" s="643"/>
      <c r="ET92" s="643"/>
      <c r="EU92" s="643"/>
      <c r="EV92" s="643"/>
      <c r="EW92" s="643"/>
      <c r="EX92" s="643"/>
      <c r="EY92" s="658"/>
    </row>
    <row r="93" spans="1:155" s="107" customFormat="1" ht="18.75" customHeight="1">
      <c r="A93" s="127"/>
      <c r="B93" s="597" t="s">
        <v>264</v>
      </c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597"/>
      <c r="S93" s="597"/>
      <c r="T93" s="597"/>
      <c r="U93" s="597"/>
      <c r="V93" s="597"/>
      <c r="W93" s="597"/>
      <c r="X93" s="597"/>
      <c r="Y93" s="597"/>
      <c r="Z93" s="597"/>
      <c r="AA93" s="597"/>
      <c r="AB93" s="597"/>
      <c r="AC93" s="597"/>
      <c r="AD93" s="597"/>
      <c r="AE93" s="597"/>
      <c r="AF93" s="597"/>
      <c r="AG93" s="597"/>
      <c r="AH93" s="597"/>
      <c r="AI93" s="597"/>
      <c r="AJ93" s="597"/>
      <c r="AK93" s="597"/>
      <c r="AL93" s="597"/>
      <c r="AM93" s="597"/>
      <c r="AN93" s="597"/>
      <c r="AO93" s="597"/>
      <c r="AP93" s="597"/>
      <c r="AQ93" s="597"/>
      <c r="AR93" s="597"/>
      <c r="AS93" s="597"/>
      <c r="AT93" s="597"/>
      <c r="AU93" s="597"/>
      <c r="AV93" s="597"/>
      <c r="AW93" s="597"/>
      <c r="AX93" s="597"/>
      <c r="AY93" s="597"/>
      <c r="AZ93" s="600" t="s">
        <v>271</v>
      </c>
      <c r="BA93" s="601"/>
      <c r="BB93" s="601"/>
      <c r="BC93" s="601"/>
      <c r="BD93" s="601"/>
      <c r="BE93" s="601"/>
      <c r="BF93" s="601"/>
      <c r="BG93" s="602"/>
      <c r="BH93" s="608"/>
      <c r="BI93" s="609"/>
      <c r="BJ93" s="609"/>
      <c r="BK93" s="609"/>
      <c r="BL93" s="609"/>
      <c r="BM93" s="609"/>
      <c r="BN93" s="609"/>
      <c r="BO93" s="609"/>
      <c r="BP93" s="609"/>
      <c r="BQ93" s="609"/>
      <c r="BR93" s="609"/>
      <c r="BS93" s="609"/>
      <c r="BT93" s="609"/>
      <c r="BU93" s="609"/>
      <c r="BV93" s="609"/>
      <c r="BW93" s="609"/>
      <c r="BX93" s="609"/>
      <c r="BY93" s="609"/>
      <c r="BZ93" s="609"/>
      <c r="CA93" s="609"/>
      <c r="CB93" s="609"/>
      <c r="CC93" s="609"/>
      <c r="CD93" s="609"/>
      <c r="CE93" s="609"/>
      <c r="CF93" s="609"/>
      <c r="CG93" s="609"/>
      <c r="CH93" s="609"/>
      <c r="CI93" s="609"/>
      <c r="CJ93" s="609"/>
      <c r="CK93" s="609"/>
      <c r="CL93" s="609"/>
      <c r="CM93" s="609"/>
      <c r="CN93" s="609"/>
      <c r="CO93" s="609"/>
      <c r="CP93" s="609"/>
      <c r="CQ93" s="609"/>
      <c r="CR93" s="609"/>
      <c r="CS93" s="609"/>
      <c r="CT93" s="609"/>
      <c r="CU93" s="609"/>
      <c r="CV93" s="609"/>
      <c r="CW93" s="609"/>
      <c r="CX93" s="609"/>
      <c r="CY93" s="609"/>
      <c r="CZ93" s="609"/>
      <c r="DA93" s="609"/>
      <c r="DB93" s="609"/>
      <c r="DC93" s="609"/>
      <c r="DD93" s="609"/>
      <c r="DE93" s="609"/>
      <c r="DF93" s="609"/>
      <c r="DG93" s="609"/>
      <c r="DH93" s="609"/>
      <c r="DI93" s="609"/>
      <c r="DJ93" s="609"/>
      <c r="DK93" s="609"/>
      <c r="DL93" s="609"/>
      <c r="DM93" s="609"/>
      <c r="DN93" s="609"/>
      <c r="DO93" s="609"/>
      <c r="DP93" s="609"/>
      <c r="DQ93" s="609"/>
      <c r="DR93" s="609"/>
      <c r="DS93" s="609"/>
      <c r="DT93" s="609"/>
      <c r="DU93" s="609"/>
      <c r="DV93" s="609"/>
      <c r="DW93" s="609"/>
      <c r="DX93" s="609"/>
      <c r="DY93" s="609"/>
      <c r="DZ93" s="609"/>
      <c r="EA93" s="609"/>
      <c r="EB93" s="609"/>
      <c r="EC93" s="609"/>
      <c r="ED93" s="609"/>
      <c r="EE93" s="609"/>
      <c r="EF93" s="609"/>
      <c r="EG93" s="609"/>
      <c r="EH93" s="609"/>
      <c r="EI93" s="609"/>
      <c r="EJ93" s="609"/>
      <c r="EK93" s="609"/>
      <c r="EL93" s="609"/>
      <c r="EM93" s="609"/>
      <c r="EN93" s="609"/>
      <c r="EO93" s="609"/>
      <c r="EP93" s="609"/>
      <c r="EQ93" s="609"/>
      <c r="ER93" s="609"/>
      <c r="ES93" s="609"/>
      <c r="ET93" s="609"/>
      <c r="EU93" s="609"/>
      <c r="EV93" s="609"/>
      <c r="EW93" s="609"/>
      <c r="EX93" s="609"/>
      <c r="EY93" s="611"/>
    </row>
    <row r="94" spans="1:155" s="68" customFormat="1" ht="18.75" customHeight="1">
      <c r="A94" s="128"/>
      <c r="B94" s="623" t="s">
        <v>265</v>
      </c>
      <c r="C94" s="623"/>
      <c r="D94" s="623"/>
      <c r="E94" s="623"/>
      <c r="F94" s="623"/>
      <c r="G94" s="623"/>
      <c r="H94" s="623"/>
      <c r="I94" s="623"/>
      <c r="J94" s="623"/>
      <c r="K94" s="623"/>
      <c r="L94" s="623"/>
      <c r="M94" s="623"/>
      <c r="N94" s="623"/>
      <c r="O94" s="623"/>
      <c r="P94" s="623"/>
      <c r="Q94" s="623"/>
      <c r="R94" s="623"/>
      <c r="S94" s="623"/>
      <c r="T94" s="623"/>
      <c r="U94" s="623"/>
      <c r="V94" s="623"/>
      <c r="W94" s="623"/>
      <c r="X94" s="623"/>
      <c r="Y94" s="623"/>
      <c r="Z94" s="623"/>
      <c r="AA94" s="623"/>
      <c r="AB94" s="623"/>
      <c r="AC94" s="623"/>
      <c r="AD94" s="623"/>
      <c r="AE94" s="623"/>
      <c r="AF94" s="623"/>
      <c r="AG94" s="623"/>
      <c r="AH94" s="623"/>
      <c r="AI94" s="623"/>
      <c r="AJ94" s="623"/>
      <c r="AK94" s="623"/>
      <c r="AL94" s="623"/>
      <c r="AM94" s="623"/>
      <c r="AN94" s="623"/>
      <c r="AO94" s="623"/>
      <c r="AP94" s="623"/>
      <c r="AQ94" s="623"/>
      <c r="AR94" s="623"/>
      <c r="AS94" s="623"/>
      <c r="AT94" s="623"/>
      <c r="AU94" s="623"/>
      <c r="AV94" s="623"/>
      <c r="AW94" s="623"/>
      <c r="AX94" s="623"/>
      <c r="AY94" s="623"/>
      <c r="AZ94" s="603"/>
      <c r="BA94" s="604"/>
      <c r="BB94" s="604"/>
      <c r="BC94" s="604"/>
      <c r="BD94" s="604"/>
      <c r="BE94" s="604"/>
      <c r="BF94" s="604"/>
      <c r="BG94" s="605"/>
      <c r="BH94" s="608"/>
      <c r="BI94" s="609"/>
      <c r="BJ94" s="609"/>
      <c r="BK94" s="609"/>
      <c r="BL94" s="609"/>
      <c r="BM94" s="609"/>
      <c r="BN94" s="609"/>
      <c r="BO94" s="609"/>
      <c r="BP94" s="609"/>
      <c r="BQ94" s="609"/>
      <c r="BR94" s="609"/>
      <c r="BS94" s="609"/>
      <c r="BT94" s="609"/>
      <c r="BU94" s="609"/>
      <c r="BV94" s="609"/>
      <c r="BW94" s="609"/>
      <c r="BX94" s="609"/>
      <c r="BY94" s="609"/>
      <c r="BZ94" s="609"/>
      <c r="CA94" s="609"/>
      <c r="CB94" s="609"/>
      <c r="CC94" s="609"/>
      <c r="CD94" s="609"/>
      <c r="CE94" s="609"/>
      <c r="CF94" s="609"/>
      <c r="CG94" s="609"/>
      <c r="CH94" s="609"/>
      <c r="CI94" s="609"/>
      <c r="CJ94" s="609"/>
      <c r="CK94" s="609"/>
      <c r="CL94" s="609"/>
      <c r="CM94" s="609"/>
      <c r="CN94" s="609"/>
      <c r="CO94" s="609"/>
      <c r="CP94" s="609"/>
      <c r="CQ94" s="609"/>
      <c r="CR94" s="609"/>
      <c r="CS94" s="609"/>
      <c r="CT94" s="609"/>
      <c r="CU94" s="609"/>
      <c r="CV94" s="609"/>
      <c r="CW94" s="609"/>
      <c r="CX94" s="609"/>
      <c r="CY94" s="609"/>
      <c r="CZ94" s="609"/>
      <c r="DA94" s="609"/>
      <c r="DB94" s="609"/>
      <c r="DC94" s="609"/>
      <c r="DD94" s="609"/>
      <c r="DE94" s="609"/>
      <c r="DF94" s="609"/>
      <c r="DG94" s="609"/>
      <c r="DH94" s="609"/>
      <c r="DI94" s="609"/>
      <c r="DJ94" s="609"/>
      <c r="DK94" s="609"/>
      <c r="DL94" s="609"/>
      <c r="DM94" s="609"/>
      <c r="DN94" s="609"/>
      <c r="DO94" s="609"/>
      <c r="DP94" s="609"/>
      <c r="DQ94" s="609"/>
      <c r="DR94" s="609"/>
      <c r="DS94" s="609"/>
      <c r="DT94" s="609"/>
      <c r="DU94" s="609"/>
      <c r="DV94" s="609"/>
      <c r="DW94" s="609"/>
      <c r="DX94" s="609"/>
      <c r="DY94" s="609"/>
      <c r="DZ94" s="609"/>
      <c r="EA94" s="609"/>
      <c r="EB94" s="609"/>
      <c r="EC94" s="609"/>
      <c r="ED94" s="609"/>
      <c r="EE94" s="609"/>
      <c r="EF94" s="609"/>
      <c r="EG94" s="609"/>
      <c r="EH94" s="609"/>
      <c r="EI94" s="609"/>
      <c r="EJ94" s="609"/>
      <c r="EK94" s="609"/>
      <c r="EL94" s="609"/>
      <c r="EM94" s="609"/>
      <c r="EN94" s="609"/>
      <c r="EO94" s="609"/>
      <c r="EP94" s="609"/>
      <c r="EQ94" s="609"/>
      <c r="ER94" s="609"/>
      <c r="ES94" s="609"/>
      <c r="ET94" s="609"/>
      <c r="EU94" s="609"/>
      <c r="EV94" s="609"/>
      <c r="EW94" s="609"/>
      <c r="EX94" s="609"/>
      <c r="EY94" s="611"/>
    </row>
    <row r="95" spans="1:155" s="68" customFormat="1" ht="18.75" customHeight="1">
      <c r="A95" s="128"/>
      <c r="B95" s="623" t="s">
        <v>266</v>
      </c>
      <c r="C95" s="623"/>
      <c r="D95" s="623"/>
      <c r="E95" s="623"/>
      <c r="F95" s="623"/>
      <c r="G95" s="623"/>
      <c r="H95" s="623"/>
      <c r="I95" s="623"/>
      <c r="J95" s="623"/>
      <c r="K95" s="623"/>
      <c r="L95" s="623"/>
      <c r="M95" s="623"/>
      <c r="N95" s="623"/>
      <c r="O95" s="623"/>
      <c r="P95" s="623"/>
      <c r="Q95" s="623"/>
      <c r="R95" s="623"/>
      <c r="S95" s="623"/>
      <c r="T95" s="623"/>
      <c r="U95" s="623"/>
      <c r="V95" s="623"/>
      <c r="W95" s="623"/>
      <c r="X95" s="623"/>
      <c r="Y95" s="623"/>
      <c r="Z95" s="623"/>
      <c r="AA95" s="623"/>
      <c r="AB95" s="623"/>
      <c r="AC95" s="623"/>
      <c r="AD95" s="623"/>
      <c r="AE95" s="623"/>
      <c r="AF95" s="623"/>
      <c r="AG95" s="623"/>
      <c r="AH95" s="623"/>
      <c r="AI95" s="623"/>
      <c r="AJ95" s="623"/>
      <c r="AK95" s="623"/>
      <c r="AL95" s="623"/>
      <c r="AM95" s="623"/>
      <c r="AN95" s="623"/>
      <c r="AO95" s="623"/>
      <c r="AP95" s="623"/>
      <c r="AQ95" s="623"/>
      <c r="AR95" s="623"/>
      <c r="AS95" s="623"/>
      <c r="AT95" s="623"/>
      <c r="AU95" s="623"/>
      <c r="AV95" s="623"/>
      <c r="AW95" s="623"/>
      <c r="AX95" s="623"/>
      <c r="AY95" s="623"/>
      <c r="AZ95" s="624" t="s">
        <v>272</v>
      </c>
      <c r="BA95" s="625"/>
      <c r="BB95" s="625"/>
      <c r="BC95" s="625"/>
      <c r="BD95" s="625"/>
      <c r="BE95" s="625"/>
      <c r="BF95" s="625"/>
      <c r="BG95" s="626"/>
      <c r="BH95" s="608"/>
      <c r="BI95" s="609"/>
      <c r="BJ95" s="609"/>
      <c r="BK95" s="609"/>
      <c r="BL95" s="609"/>
      <c r="BM95" s="609"/>
      <c r="BN95" s="609"/>
      <c r="BO95" s="609"/>
      <c r="BP95" s="609"/>
      <c r="BQ95" s="609"/>
      <c r="BR95" s="609"/>
      <c r="BS95" s="609"/>
      <c r="BT95" s="609"/>
      <c r="BU95" s="609"/>
      <c r="BV95" s="609"/>
      <c r="BW95" s="609"/>
      <c r="BX95" s="609"/>
      <c r="BY95" s="609"/>
      <c r="BZ95" s="609"/>
      <c r="CA95" s="609"/>
      <c r="CB95" s="609"/>
      <c r="CC95" s="609"/>
      <c r="CD95" s="609"/>
      <c r="CE95" s="609"/>
      <c r="CF95" s="609"/>
      <c r="CG95" s="609"/>
      <c r="CH95" s="609"/>
      <c r="CI95" s="609"/>
      <c r="CJ95" s="609"/>
      <c r="CK95" s="609"/>
      <c r="CL95" s="609"/>
      <c r="CM95" s="609"/>
      <c r="CN95" s="609"/>
      <c r="CO95" s="609"/>
      <c r="CP95" s="609"/>
      <c r="CQ95" s="609"/>
      <c r="CR95" s="609"/>
      <c r="CS95" s="609"/>
      <c r="CT95" s="609"/>
      <c r="CU95" s="609"/>
      <c r="CV95" s="609"/>
      <c r="CW95" s="609"/>
      <c r="CX95" s="609"/>
      <c r="CY95" s="609"/>
      <c r="CZ95" s="609"/>
      <c r="DA95" s="609"/>
      <c r="DB95" s="609"/>
      <c r="DC95" s="609"/>
      <c r="DD95" s="609"/>
      <c r="DE95" s="609"/>
      <c r="DF95" s="609"/>
      <c r="DG95" s="609"/>
      <c r="DH95" s="609"/>
      <c r="DI95" s="609"/>
      <c r="DJ95" s="609"/>
      <c r="DK95" s="609"/>
      <c r="DL95" s="609"/>
      <c r="DM95" s="609"/>
      <c r="DN95" s="609"/>
      <c r="DO95" s="609"/>
      <c r="DP95" s="609"/>
      <c r="DQ95" s="609"/>
      <c r="DR95" s="609"/>
      <c r="DS95" s="609"/>
      <c r="DT95" s="609"/>
      <c r="DU95" s="609"/>
      <c r="DV95" s="609"/>
      <c r="DW95" s="609"/>
      <c r="DX95" s="609"/>
      <c r="DY95" s="609"/>
      <c r="DZ95" s="609"/>
      <c r="EA95" s="609"/>
      <c r="EB95" s="609"/>
      <c r="EC95" s="609"/>
      <c r="ED95" s="609"/>
      <c r="EE95" s="609"/>
      <c r="EF95" s="609"/>
      <c r="EG95" s="609"/>
      <c r="EH95" s="609"/>
      <c r="EI95" s="609"/>
      <c r="EJ95" s="609"/>
      <c r="EK95" s="609"/>
      <c r="EL95" s="609"/>
      <c r="EM95" s="609"/>
      <c r="EN95" s="609"/>
      <c r="EO95" s="609"/>
      <c r="EP95" s="609"/>
      <c r="EQ95" s="609"/>
      <c r="ER95" s="609"/>
      <c r="ES95" s="609"/>
      <c r="ET95" s="609"/>
      <c r="EU95" s="609"/>
      <c r="EV95" s="609"/>
      <c r="EW95" s="609"/>
      <c r="EX95" s="609"/>
      <c r="EY95" s="611"/>
    </row>
    <row r="96" spans="1:155" s="107" customFormat="1" ht="18.75" customHeight="1">
      <c r="A96" s="130"/>
      <c r="B96" s="653" t="s">
        <v>267</v>
      </c>
      <c r="C96" s="653"/>
      <c r="D96" s="653"/>
      <c r="E96" s="653"/>
      <c r="F96" s="653"/>
      <c r="G96" s="653"/>
      <c r="H96" s="653"/>
      <c r="I96" s="653"/>
      <c r="J96" s="653"/>
      <c r="K96" s="653"/>
      <c r="L96" s="653"/>
      <c r="M96" s="653"/>
      <c r="N96" s="653"/>
      <c r="O96" s="653"/>
      <c r="P96" s="653"/>
      <c r="Q96" s="653"/>
      <c r="R96" s="653"/>
      <c r="S96" s="653"/>
      <c r="T96" s="653"/>
      <c r="U96" s="653"/>
      <c r="V96" s="653"/>
      <c r="W96" s="653"/>
      <c r="X96" s="653"/>
      <c r="Y96" s="653"/>
      <c r="Z96" s="653"/>
      <c r="AA96" s="653"/>
      <c r="AB96" s="653"/>
      <c r="AC96" s="653"/>
      <c r="AD96" s="653"/>
      <c r="AE96" s="653"/>
      <c r="AF96" s="653"/>
      <c r="AG96" s="653"/>
      <c r="AH96" s="653"/>
      <c r="AI96" s="653"/>
      <c r="AJ96" s="653"/>
      <c r="AK96" s="653"/>
      <c r="AL96" s="653"/>
      <c r="AM96" s="653"/>
      <c r="AN96" s="653"/>
      <c r="AO96" s="653"/>
      <c r="AP96" s="653"/>
      <c r="AQ96" s="653"/>
      <c r="AR96" s="653"/>
      <c r="AS96" s="653"/>
      <c r="AT96" s="653"/>
      <c r="AU96" s="653"/>
      <c r="AV96" s="653"/>
      <c r="AW96" s="653"/>
      <c r="AX96" s="653"/>
      <c r="AY96" s="653"/>
      <c r="AZ96" s="603" t="s">
        <v>273</v>
      </c>
      <c r="BA96" s="604"/>
      <c r="BB96" s="604"/>
      <c r="BC96" s="604"/>
      <c r="BD96" s="604"/>
      <c r="BE96" s="604"/>
      <c r="BF96" s="604"/>
      <c r="BG96" s="605"/>
      <c r="BH96" s="608"/>
      <c r="BI96" s="609"/>
      <c r="BJ96" s="609"/>
      <c r="BK96" s="609"/>
      <c r="BL96" s="609"/>
      <c r="BM96" s="609"/>
      <c r="BN96" s="609"/>
      <c r="BO96" s="609"/>
      <c r="BP96" s="609"/>
      <c r="BQ96" s="609"/>
      <c r="BR96" s="609"/>
      <c r="BS96" s="609"/>
      <c r="BT96" s="609"/>
      <c r="BU96" s="609"/>
      <c r="BV96" s="609"/>
      <c r="BW96" s="609"/>
      <c r="BX96" s="609"/>
      <c r="BY96" s="609"/>
      <c r="BZ96" s="609"/>
      <c r="CA96" s="609"/>
      <c r="CB96" s="609"/>
      <c r="CC96" s="609"/>
      <c r="CD96" s="609"/>
      <c r="CE96" s="609"/>
      <c r="CF96" s="609"/>
      <c r="CG96" s="609"/>
      <c r="CH96" s="609"/>
      <c r="CI96" s="609"/>
      <c r="CJ96" s="609"/>
      <c r="CK96" s="609"/>
      <c r="CL96" s="609"/>
      <c r="CM96" s="609"/>
      <c r="CN96" s="609"/>
      <c r="CO96" s="609"/>
      <c r="CP96" s="609"/>
      <c r="CQ96" s="609"/>
      <c r="CR96" s="609"/>
      <c r="CS96" s="609"/>
      <c r="CT96" s="609"/>
      <c r="CU96" s="609"/>
      <c r="CV96" s="609"/>
      <c r="CW96" s="609"/>
      <c r="CX96" s="609"/>
      <c r="CY96" s="609"/>
      <c r="CZ96" s="609"/>
      <c r="DA96" s="609"/>
      <c r="DB96" s="609"/>
      <c r="DC96" s="609"/>
      <c r="DD96" s="609"/>
      <c r="DE96" s="609"/>
      <c r="DF96" s="609"/>
      <c r="DG96" s="609"/>
      <c r="DH96" s="609"/>
      <c r="DI96" s="609"/>
      <c r="DJ96" s="609"/>
      <c r="DK96" s="609"/>
      <c r="DL96" s="609"/>
      <c r="DM96" s="609"/>
      <c r="DN96" s="609"/>
      <c r="DO96" s="609"/>
      <c r="DP96" s="609"/>
      <c r="DQ96" s="609"/>
      <c r="DR96" s="609"/>
      <c r="DS96" s="609"/>
      <c r="DT96" s="609"/>
      <c r="DU96" s="609"/>
      <c r="DV96" s="609"/>
      <c r="DW96" s="609"/>
      <c r="DX96" s="609"/>
      <c r="DY96" s="609"/>
      <c r="DZ96" s="609"/>
      <c r="EA96" s="609"/>
      <c r="EB96" s="609"/>
      <c r="EC96" s="609"/>
      <c r="ED96" s="609"/>
      <c r="EE96" s="609"/>
      <c r="EF96" s="609"/>
      <c r="EG96" s="609"/>
      <c r="EH96" s="609"/>
      <c r="EI96" s="609"/>
      <c r="EJ96" s="609"/>
      <c r="EK96" s="609"/>
      <c r="EL96" s="609"/>
      <c r="EM96" s="609"/>
      <c r="EN96" s="609"/>
      <c r="EO96" s="609"/>
      <c r="EP96" s="609"/>
      <c r="EQ96" s="609"/>
      <c r="ER96" s="609"/>
      <c r="ES96" s="609"/>
      <c r="ET96" s="609"/>
      <c r="EU96" s="609"/>
      <c r="EV96" s="609"/>
      <c r="EW96" s="609"/>
      <c r="EX96" s="609"/>
      <c r="EY96" s="611"/>
    </row>
    <row r="97" spans="1:161" s="68" customFormat="1" ht="33" customHeight="1">
      <c r="A97" s="648" t="s">
        <v>274</v>
      </c>
      <c r="B97" s="649"/>
      <c r="C97" s="649"/>
      <c r="D97" s="649"/>
      <c r="E97" s="649"/>
      <c r="F97" s="649"/>
      <c r="G97" s="649"/>
      <c r="H97" s="649"/>
      <c r="I97" s="649"/>
      <c r="J97" s="649"/>
      <c r="K97" s="649"/>
      <c r="L97" s="649"/>
      <c r="M97" s="649"/>
      <c r="N97" s="649"/>
      <c r="O97" s="649"/>
      <c r="P97" s="649"/>
      <c r="Q97" s="649"/>
      <c r="R97" s="649"/>
      <c r="S97" s="649"/>
      <c r="T97" s="649"/>
      <c r="U97" s="649"/>
      <c r="V97" s="649"/>
      <c r="W97" s="649"/>
      <c r="X97" s="649"/>
      <c r="Y97" s="649"/>
      <c r="Z97" s="649"/>
      <c r="AA97" s="649"/>
      <c r="AB97" s="649"/>
      <c r="AC97" s="649"/>
      <c r="AD97" s="649"/>
      <c r="AE97" s="649"/>
      <c r="AF97" s="649"/>
      <c r="AG97" s="649"/>
      <c r="AH97" s="649"/>
      <c r="AI97" s="649"/>
      <c r="AJ97" s="649"/>
      <c r="AK97" s="649"/>
      <c r="AL97" s="649"/>
      <c r="AM97" s="649"/>
      <c r="AN97" s="649"/>
      <c r="AO97" s="649"/>
      <c r="AP97" s="649"/>
      <c r="AQ97" s="649"/>
      <c r="AR97" s="649"/>
      <c r="AS97" s="649"/>
      <c r="AT97" s="649"/>
      <c r="AU97" s="649"/>
      <c r="AV97" s="649"/>
      <c r="AW97" s="649"/>
      <c r="AX97" s="649"/>
      <c r="AY97" s="649"/>
      <c r="AZ97" s="600" t="s">
        <v>275</v>
      </c>
      <c r="BA97" s="601"/>
      <c r="BB97" s="601"/>
      <c r="BC97" s="601"/>
      <c r="BD97" s="601"/>
      <c r="BE97" s="601"/>
      <c r="BF97" s="601"/>
      <c r="BG97" s="602"/>
      <c r="BH97" s="608"/>
      <c r="BI97" s="609"/>
      <c r="BJ97" s="609"/>
      <c r="BK97" s="609"/>
      <c r="BL97" s="609"/>
      <c r="BM97" s="609"/>
      <c r="BN97" s="609"/>
      <c r="BO97" s="609"/>
      <c r="BP97" s="609"/>
      <c r="BQ97" s="609"/>
      <c r="BR97" s="609"/>
      <c r="BS97" s="609"/>
      <c r="BT97" s="609"/>
      <c r="BU97" s="609"/>
      <c r="BV97" s="609"/>
      <c r="BW97" s="609"/>
      <c r="BX97" s="609"/>
      <c r="BY97" s="609"/>
      <c r="BZ97" s="609"/>
      <c r="CA97" s="609"/>
      <c r="CB97" s="609"/>
      <c r="CC97" s="609"/>
      <c r="CD97" s="609"/>
      <c r="CE97" s="609"/>
      <c r="CF97" s="609"/>
      <c r="CG97" s="609"/>
      <c r="CH97" s="609"/>
      <c r="CI97" s="609"/>
      <c r="CJ97" s="609"/>
      <c r="CK97" s="609"/>
      <c r="CL97" s="609"/>
      <c r="CM97" s="609"/>
      <c r="CN97" s="609"/>
      <c r="CO97" s="609"/>
      <c r="CP97" s="609"/>
      <c r="CQ97" s="609"/>
      <c r="CR97" s="609"/>
      <c r="CS97" s="609"/>
      <c r="CT97" s="609"/>
      <c r="CU97" s="609"/>
      <c r="CV97" s="609"/>
      <c r="CW97" s="609"/>
      <c r="CX97" s="609"/>
      <c r="CY97" s="609"/>
      <c r="CZ97" s="609"/>
      <c r="DA97" s="609"/>
      <c r="DB97" s="609"/>
      <c r="DC97" s="609"/>
      <c r="DD97" s="609"/>
      <c r="DE97" s="609"/>
      <c r="DF97" s="609"/>
      <c r="DG97" s="609"/>
      <c r="DH97" s="609"/>
      <c r="DI97" s="609"/>
      <c r="DJ97" s="609"/>
      <c r="DK97" s="609"/>
      <c r="DL97" s="609"/>
      <c r="DM97" s="609"/>
      <c r="DN97" s="609"/>
      <c r="DO97" s="609"/>
      <c r="DP97" s="609"/>
      <c r="DQ97" s="609"/>
      <c r="DR97" s="609"/>
      <c r="DS97" s="609"/>
      <c r="DT97" s="609"/>
      <c r="DU97" s="609"/>
      <c r="DV97" s="609"/>
      <c r="DW97" s="609"/>
      <c r="DX97" s="609"/>
      <c r="DY97" s="609"/>
      <c r="DZ97" s="609"/>
      <c r="EA97" s="609"/>
      <c r="EB97" s="609"/>
      <c r="EC97" s="609"/>
      <c r="ED97" s="609"/>
      <c r="EE97" s="609"/>
      <c r="EF97" s="609"/>
      <c r="EG97" s="609"/>
      <c r="EH97" s="609"/>
      <c r="EI97" s="609"/>
      <c r="EJ97" s="609"/>
      <c r="EK97" s="609"/>
      <c r="EL97" s="609"/>
      <c r="EM97" s="609"/>
      <c r="EN97" s="609"/>
      <c r="EO97" s="609"/>
      <c r="EP97" s="609"/>
      <c r="EQ97" s="609"/>
      <c r="ER97" s="609"/>
      <c r="ES97" s="609"/>
      <c r="ET97" s="609"/>
      <c r="EU97" s="609"/>
      <c r="EV97" s="609"/>
      <c r="EW97" s="609"/>
      <c r="EX97" s="609"/>
      <c r="EY97" s="611"/>
    </row>
    <row r="98" spans="1:161" s="68" customFormat="1" ht="10.5" customHeight="1">
      <c r="A98" s="129"/>
      <c r="B98" s="650" t="s">
        <v>276</v>
      </c>
      <c r="C98" s="650"/>
      <c r="D98" s="650"/>
      <c r="E98" s="650"/>
      <c r="F98" s="650"/>
      <c r="G98" s="650"/>
      <c r="H98" s="650"/>
      <c r="I98" s="650"/>
      <c r="J98" s="650"/>
      <c r="K98" s="650"/>
      <c r="L98" s="650"/>
      <c r="M98" s="650"/>
      <c r="N98" s="650"/>
      <c r="O98" s="650"/>
      <c r="P98" s="650"/>
      <c r="Q98" s="650"/>
      <c r="R98" s="650"/>
      <c r="S98" s="650"/>
      <c r="T98" s="650"/>
      <c r="U98" s="650"/>
      <c r="V98" s="650"/>
      <c r="W98" s="650"/>
      <c r="X98" s="650"/>
      <c r="Y98" s="650"/>
      <c r="Z98" s="650"/>
      <c r="AA98" s="650"/>
      <c r="AB98" s="650"/>
      <c r="AC98" s="650"/>
      <c r="AD98" s="650"/>
      <c r="AE98" s="650"/>
      <c r="AF98" s="650"/>
      <c r="AG98" s="650"/>
      <c r="AH98" s="650"/>
      <c r="AI98" s="650"/>
      <c r="AJ98" s="650"/>
      <c r="AK98" s="650"/>
      <c r="AL98" s="650"/>
      <c r="AM98" s="650"/>
      <c r="AN98" s="650"/>
      <c r="AO98" s="650"/>
      <c r="AP98" s="650"/>
      <c r="AQ98" s="650"/>
      <c r="AR98" s="650"/>
      <c r="AS98" s="650"/>
      <c r="AT98" s="650"/>
      <c r="AU98" s="650"/>
      <c r="AV98" s="650"/>
      <c r="AW98" s="650"/>
      <c r="AX98" s="650"/>
      <c r="AY98" s="650"/>
      <c r="AZ98" s="637"/>
      <c r="BA98" s="638"/>
      <c r="BB98" s="638"/>
      <c r="BC98" s="638"/>
      <c r="BD98" s="638"/>
      <c r="BE98" s="638"/>
      <c r="BF98" s="638"/>
      <c r="BG98" s="639"/>
      <c r="BH98" s="608"/>
      <c r="BI98" s="609"/>
      <c r="BJ98" s="609"/>
      <c r="BK98" s="609"/>
      <c r="BL98" s="609"/>
      <c r="BM98" s="609"/>
      <c r="BN98" s="609"/>
      <c r="BO98" s="609"/>
      <c r="BP98" s="609"/>
      <c r="BQ98" s="609"/>
      <c r="BR98" s="609"/>
      <c r="BS98" s="609"/>
      <c r="BT98" s="609"/>
      <c r="BU98" s="609"/>
      <c r="BV98" s="609"/>
      <c r="BW98" s="609"/>
      <c r="BX98" s="609"/>
      <c r="BY98" s="609"/>
      <c r="BZ98" s="609"/>
      <c r="CA98" s="609"/>
      <c r="CB98" s="609"/>
      <c r="CC98" s="609"/>
      <c r="CD98" s="609"/>
      <c r="CE98" s="609"/>
      <c r="CF98" s="609"/>
      <c r="CG98" s="609"/>
      <c r="CH98" s="609"/>
      <c r="CI98" s="609"/>
      <c r="CJ98" s="609"/>
      <c r="CK98" s="609"/>
      <c r="CL98" s="609"/>
      <c r="CM98" s="609"/>
      <c r="CN98" s="609"/>
      <c r="CO98" s="609"/>
      <c r="CP98" s="609"/>
      <c r="CQ98" s="609"/>
      <c r="CR98" s="609"/>
      <c r="CS98" s="609"/>
      <c r="CT98" s="609"/>
      <c r="CU98" s="609"/>
      <c r="CV98" s="609"/>
      <c r="CW98" s="609"/>
      <c r="CX98" s="609"/>
      <c r="CY98" s="609"/>
      <c r="CZ98" s="609"/>
      <c r="DA98" s="609"/>
      <c r="DB98" s="609"/>
      <c r="DC98" s="609"/>
      <c r="DD98" s="609"/>
      <c r="DE98" s="609"/>
      <c r="DF98" s="609"/>
      <c r="DG98" s="609"/>
      <c r="DH98" s="609"/>
      <c r="DI98" s="609"/>
      <c r="DJ98" s="609"/>
      <c r="DK98" s="609"/>
      <c r="DL98" s="609"/>
      <c r="DM98" s="609"/>
      <c r="DN98" s="609"/>
      <c r="DO98" s="609"/>
      <c r="DP98" s="609"/>
      <c r="DQ98" s="609"/>
      <c r="DR98" s="609"/>
      <c r="DS98" s="609"/>
      <c r="DT98" s="609"/>
      <c r="DU98" s="609"/>
      <c r="DV98" s="609"/>
      <c r="DW98" s="609"/>
      <c r="DX98" s="609"/>
      <c r="DY98" s="609"/>
      <c r="DZ98" s="609"/>
      <c r="EA98" s="609"/>
      <c r="EB98" s="609"/>
      <c r="EC98" s="609"/>
      <c r="ED98" s="609"/>
      <c r="EE98" s="609"/>
      <c r="EF98" s="609"/>
      <c r="EG98" s="609"/>
      <c r="EH98" s="609"/>
      <c r="EI98" s="609"/>
      <c r="EJ98" s="609"/>
      <c r="EK98" s="609"/>
      <c r="EL98" s="609"/>
      <c r="EM98" s="609"/>
      <c r="EN98" s="609"/>
      <c r="EO98" s="609"/>
      <c r="EP98" s="609"/>
      <c r="EQ98" s="609"/>
      <c r="ER98" s="609"/>
      <c r="ES98" s="609"/>
      <c r="ET98" s="609"/>
      <c r="EU98" s="609"/>
      <c r="EV98" s="609"/>
      <c r="EW98" s="609"/>
      <c r="EX98" s="609"/>
      <c r="EY98" s="611"/>
    </row>
    <row r="99" spans="1:161" s="107" customFormat="1" ht="12" customHeight="1">
      <c r="A99" s="127"/>
      <c r="B99" s="597" t="s">
        <v>263</v>
      </c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597"/>
      <c r="S99" s="597"/>
      <c r="T99" s="597"/>
      <c r="U99" s="597"/>
      <c r="V99" s="597"/>
      <c r="W99" s="597"/>
      <c r="X99" s="597"/>
      <c r="Y99" s="597"/>
      <c r="Z99" s="597"/>
      <c r="AA99" s="597"/>
      <c r="AB99" s="597"/>
      <c r="AC99" s="597"/>
      <c r="AD99" s="597"/>
      <c r="AE99" s="597"/>
      <c r="AF99" s="597"/>
      <c r="AG99" s="597"/>
      <c r="AH99" s="597"/>
      <c r="AI99" s="597"/>
      <c r="AJ99" s="597"/>
      <c r="AK99" s="597"/>
      <c r="AL99" s="597"/>
      <c r="AM99" s="597"/>
      <c r="AN99" s="597"/>
      <c r="AO99" s="597"/>
      <c r="AP99" s="597"/>
      <c r="AQ99" s="597"/>
      <c r="AR99" s="597"/>
      <c r="AS99" s="597"/>
      <c r="AT99" s="597"/>
      <c r="AU99" s="597"/>
      <c r="AV99" s="597"/>
      <c r="AW99" s="597"/>
      <c r="AX99" s="597"/>
      <c r="AY99" s="597"/>
      <c r="AZ99" s="603"/>
      <c r="BA99" s="604"/>
      <c r="BB99" s="604"/>
      <c r="BC99" s="604"/>
      <c r="BD99" s="604"/>
      <c r="BE99" s="604"/>
      <c r="BF99" s="604"/>
      <c r="BG99" s="605"/>
      <c r="BH99" s="608"/>
      <c r="BI99" s="609"/>
      <c r="BJ99" s="609"/>
      <c r="BK99" s="609"/>
      <c r="BL99" s="609"/>
      <c r="BM99" s="609"/>
      <c r="BN99" s="609"/>
      <c r="BO99" s="609"/>
      <c r="BP99" s="609"/>
      <c r="BQ99" s="609"/>
      <c r="BR99" s="609"/>
      <c r="BS99" s="609"/>
      <c r="BT99" s="609"/>
      <c r="BU99" s="609"/>
      <c r="BV99" s="609"/>
      <c r="BW99" s="609"/>
      <c r="BX99" s="609"/>
      <c r="BY99" s="609"/>
      <c r="BZ99" s="609"/>
      <c r="CA99" s="609"/>
      <c r="CB99" s="609"/>
      <c r="CC99" s="609"/>
      <c r="CD99" s="609"/>
      <c r="CE99" s="609"/>
      <c r="CF99" s="609"/>
      <c r="CG99" s="609"/>
      <c r="CH99" s="609"/>
      <c r="CI99" s="609"/>
      <c r="CJ99" s="609"/>
      <c r="CK99" s="609"/>
      <c r="CL99" s="609"/>
      <c r="CM99" s="609"/>
      <c r="CN99" s="609"/>
      <c r="CO99" s="609"/>
      <c r="CP99" s="609"/>
      <c r="CQ99" s="609"/>
      <c r="CR99" s="609"/>
      <c r="CS99" s="609"/>
      <c r="CT99" s="609"/>
      <c r="CU99" s="609"/>
      <c r="CV99" s="609"/>
      <c r="CW99" s="609"/>
      <c r="CX99" s="609"/>
      <c r="CY99" s="609"/>
      <c r="CZ99" s="609"/>
      <c r="DA99" s="609"/>
      <c r="DB99" s="609"/>
      <c r="DC99" s="609"/>
      <c r="DD99" s="609"/>
      <c r="DE99" s="609"/>
      <c r="DF99" s="609"/>
      <c r="DG99" s="609"/>
      <c r="DH99" s="609"/>
      <c r="DI99" s="609"/>
      <c r="DJ99" s="609"/>
      <c r="DK99" s="609"/>
      <c r="DL99" s="609"/>
      <c r="DM99" s="609"/>
      <c r="DN99" s="609"/>
      <c r="DO99" s="609"/>
      <c r="DP99" s="609"/>
      <c r="DQ99" s="609"/>
      <c r="DR99" s="609"/>
      <c r="DS99" s="609"/>
      <c r="DT99" s="609"/>
      <c r="DU99" s="609"/>
      <c r="DV99" s="609"/>
      <c r="DW99" s="609"/>
      <c r="DX99" s="609"/>
      <c r="DY99" s="609"/>
      <c r="DZ99" s="609"/>
      <c r="EA99" s="609"/>
      <c r="EB99" s="609"/>
      <c r="EC99" s="609"/>
      <c r="ED99" s="609"/>
      <c r="EE99" s="609"/>
      <c r="EF99" s="609"/>
      <c r="EG99" s="609"/>
      <c r="EH99" s="609"/>
      <c r="EI99" s="609"/>
      <c r="EJ99" s="609"/>
      <c r="EK99" s="609"/>
      <c r="EL99" s="609"/>
      <c r="EM99" s="609"/>
      <c r="EN99" s="609"/>
      <c r="EO99" s="609"/>
      <c r="EP99" s="609"/>
      <c r="EQ99" s="609"/>
      <c r="ER99" s="609"/>
      <c r="ES99" s="609"/>
      <c r="ET99" s="609"/>
      <c r="EU99" s="609"/>
      <c r="EV99" s="609"/>
      <c r="EW99" s="609"/>
      <c r="EX99" s="609"/>
      <c r="EY99" s="611"/>
    </row>
    <row r="100" spans="1:161" s="107" customFormat="1" ht="18.75" customHeight="1">
      <c r="A100" s="127"/>
      <c r="B100" s="597" t="s">
        <v>264</v>
      </c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97"/>
      <c r="S100" s="597"/>
      <c r="T100" s="597"/>
      <c r="U100" s="597"/>
      <c r="V100" s="597"/>
      <c r="W100" s="597"/>
      <c r="X100" s="597"/>
      <c r="Y100" s="597"/>
      <c r="Z100" s="597"/>
      <c r="AA100" s="597"/>
      <c r="AB100" s="597"/>
      <c r="AC100" s="597"/>
      <c r="AD100" s="597"/>
      <c r="AE100" s="597"/>
      <c r="AF100" s="597"/>
      <c r="AG100" s="597"/>
      <c r="AH100" s="597"/>
      <c r="AI100" s="597"/>
      <c r="AJ100" s="597"/>
      <c r="AK100" s="597"/>
      <c r="AL100" s="597"/>
      <c r="AM100" s="597"/>
      <c r="AN100" s="597"/>
      <c r="AO100" s="597"/>
      <c r="AP100" s="597"/>
      <c r="AQ100" s="597"/>
      <c r="AR100" s="597"/>
      <c r="AS100" s="597"/>
      <c r="AT100" s="597"/>
      <c r="AU100" s="597"/>
      <c r="AV100" s="597"/>
      <c r="AW100" s="597"/>
      <c r="AX100" s="597"/>
      <c r="AY100" s="597"/>
      <c r="AZ100" s="600" t="s">
        <v>277</v>
      </c>
      <c r="BA100" s="601"/>
      <c r="BB100" s="601"/>
      <c r="BC100" s="601"/>
      <c r="BD100" s="601"/>
      <c r="BE100" s="601"/>
      <c r="BF100" s="601"/>
      <c r="BG100" s="602"/>
      <c r="BH100" s="608"/>
      <c r="BI100" s="609"/>
      <c r="BJ100" s="609"/>
      <c r="BK100" s="609"/>
      <c r="BL100" s="609"/>
      <c r="BM100" s="609"/>
      <c r="BN100" s="609"/>
      <c r="BO100" s="609"/>
      <c r="BP100" s="609"/>
      <c r="BQ100" s="609"/>
      <c r="BR100" s="609"/>
      <c r="BS100" s="609"/>
      <c r="BT100" s="609"/>
      <c r="BU100" s="609"/>
      <c r="BV100" s="609"/>
      <c r="BW100" s="609"/>
      <c r="BX100" s="609"/>
      <c r="BY100" s="609"/>
      <c r="BZ100" s="609"/>
      <c r="CA100" s="609"/>
      <c r="CB100" s="609"/>
      <c r="CC100" s="609"/>
      <c r="CD100" s="609"/>
      <c r="CE100" s="609"/>
      <c r="CF100" s="609"/>
      <c r="CG100" s="609"/>
      <c r="CH100" s="609"/>
      <c r="CI100" s="609"/>
      <c r="CJ100" s="609"/>
      <c r="CK100" s="609"/>
      <c r="CL100" s="609"/>
      <c r="CM100" s="609"/>
      <c r="CN100" s="609"/>
      <c r="CO100" s="609"/>
      <c r="CP100" s="609"/>
      <c r="CQ100" s="609"/>
      <c r="CR100" s="609"/>
      <c r="CS100" s="609"/>
      <c r="CT100" s="609"/>
      <c r="CU100" s="609"/>
      <c r="CV100" s="609"/>
      <c r="CW100" s="609"/>
      <c r="CX100" s="609"/>
      <c r="CY100" s="609"/>
      <c r="CZ100" s="609"/>
      <c r="DA100" s="609"/>
      <c r="DB100" s="609"/>
      <c r="DC100" s="609"/>
      <c r="DD100" s="609"/>
      <c r="DE100" s="609"/>
      <c r="DF100" s="609"/>
      <c r="DG100" s="609"/>
      <c r="DH100" s="609"/>
      <c r="DI100" s="609"/>
      <c r="DJ100" s="609"/>
      <c r="DK100" s="609"/>
      <c r="DL100" s="609"/>
      <c r="DM100" s="609"/>
      <c r="DN100" s="609"/>
      <c r="DO100" s="609"/>
      <c r="DP100" s="609"/>
      <c r="DQ100" s="609"/>
      <c r="DR100" s="609"/>
      <c r="DS100" s="609"/>
      <c r="DT100" s="609"/>
      <c r="DU100" s="609"/>
      <c r="DV100" s="609"/>
      <c r="DW100" s="609"/>
      <c r="DX100" s="609"/>
      <c r="DY100" s="609"/>
      <c r="DZ100" s="609"/>
      <c r="EA100" s="609"/>
      <c r="EB100" s="609"/>
      <c r="EC100" s="609"/>
      <c r="ED100" s="609"/>
      <c r="EE100" s="609"/>
      <c r="EF100" s="609"/>
      <c r="EG100" s="609"/>
      <c r="EH100" s="609"/>
      <c r="EI100" s="609"/>
      <c r="EJ100" s="609"/>
      <c r="EK100" s="609"/>
      <c r="EL100" s="609"/>
      <c r="EM100" s="609"/>
      <c r="EN100" s="609"/>
      <c r="EO100" s="609"/>
      <c r="EP100" s="609"/>
      <c r="EQ100" s="609"/>
      <c r="ER100" s="609"/>
      <c r="ES100" s="609"/>
      <c r="ET100" s="609"/>
      <c r="EU100" s="609"/>
      <c r="EV100" s="609"/>
      <c r="EW100" s="609"/>
      <c r="EX100" s="609"/>
      <c r="EY100" s="611"/>
    </row>
    <row r="101" spans="1:161" s="68" customFormat="1" ht="18.75" customHeight="1">
      <c r="A101" s="128"/>
      <c r="B101" s="623" t="s">
        <v>265</v>
      </c>
      <c r="C101" s="623"/>
      <c r="D101" s="623"/>
      <c r="E101" s="623"/>
      <c r="F101" s="623"/>
      <c r="G101" s="623"/>
      <c r="H101" s="623"/>
      <c r="I101" s="623"/>
      <c r="J101" s="623"/>
      <c r="K101" s="623"/>
      <c r="L101" s="623"/>
      <c r="M101" s="623"/>
      <c r="N101" s="623"/>
      <c r="O101" s="623"/>
      <c r="P101" s="623"/>
      <c r="Q101" s="623"/>
      <c r="R101" s="623"/>
      <c r="S101" s="623"/>
      <c r="T101" s="623"/>
      <c r="U101" s="623"/>
      <c r="V101" s="623"/>
      <c r="W101" s="623"/>
      <c r="X101" s="623"/>
      <c r="Y101" s="623"/>
      <c r="Z101" s="623"/>
      <c r="AA101" s="623"/>
      <c r="AB101" s="623"/>
      <c r="AC101" s="623"/>
      <c r="AD101" s="623"/>
      <c r="AE101" s="623"/>
      <c r="AF101" s="623"/>
      <c r="AG101" s="623"/>
      <c r="AH101" s="623"/>
      <c r="AI101" s="623"/>
      <c r="AJ101" s="623"/>
      <c r="AK101" s="623"/>
      <c r="AL101" s="623"/>
      <c r="AM101" s="623"/>
      <c r="AN101" s="623"/>
      <c r="AO101" s="623"/>
      <c r="AP101" s="623"/>
      <c r="AQ101" s="623"/>
      <c r="AR101" s="623"/>
      <c r="AS101" s="623"/>
      <c r="AT101" s="623"/>
      <c r="AU101" s="623"/>
      <c r="AV101" s="623"/>
      <c r="AW101" s="623"/>
      <c r="AX101" s="623"/>
      <c r="AY101" s="623"/>
      <c r="AZ101" s="603"/>
      <c r="BA101" s="604"/>
      <c r="BB101" s="604"/>
      <c r="BC101" s="604"/>
      <c r="BD101" s="604"/>
      <c r="BE101" s="604"/>
      <c r="BF101" s="604"/>
      <c r="BG101" s="605"/>
      <c r="BH101" s="608"/>
      <c r="BI101" s="609"/>
      <c r="BJ101" s="609"/>
      <c r="BK101" s="609"/>
      <c r="BL101" s="609"/>
      <c r="BM101" s="609"/>
      <c r="BN101" s="609"/>
      <c r="BO101" s="609"/>
      <c r="BP101" s="609"/>
      <c r="BQ101" s="609"/>
      <c r="BR101" s="609"/>
      <c r="BS101" s="609"/>
      <c r="BT101" s="609"/>
      <c r="BU101" s="609"/>
      <c r="BV101" s="609"/>
      <c r="BW101" s="609"/>
      <c r="BX101" s="609"/>
      <c r="BY101" s="609"/>
      <c r="BZ101" s="609"/>
      <c r="CA101" s="609"/>
      <c r="CB101" s="609"/>
      <c r="CC101" s="609"/>
      <c r="CD101" s="609"/>
      <c r="CE101" s="609"/>
      <c r="CF101" s="609"/>
      <c r="CG101" s="609"/>
      <c r="CH101" s="609"/>
      <c r="CI101" s="609"/>
      <c r="CJ101" s="609"/>
      <c r="CK101" s="609"/>
      <c r="CL101" s="609"/>
      <c r="CM101" s="609"/>
      <c r="CN101" s="609"/>
      <c r="CO101" s="609"/>
      <c r="CP101" s="609"/>
      <c r="CQ101" s="609"/>
      <c r="CR101" s="609"/>
      <c r="CS101" s="609"/>
      <c r="CT101" s="609"/>
      <c r="CU101" s="609"/>
      <c r="CV101" s="609"/>
      <c r="CW101" s="609"/>
      <c r="CX101" s="609"/>
      <c r="CY101" s="609"/>
      <c r="CZ101" s="609"/>
      <c r="DA101" s="609"/>
      <c r="DB101" s="609"/>
      <c r="DC101" s="609"/>
      <c r="DD101" s="609"/>
      <c r="DE101" s="609"/>
      <c r="DF101" s="609"/>
      <c r="DG101" s="609"/>
      <c r="DH101" s="609"/>
      <c r="DI101" s="609"/>
      <c r="DJ101" s="609"/>
      <c r="DK101" s="609"/>
      <c r="DL101" s="609"/>
      <c r="DM101" s="609"/>
      <c r="DN101" s="609"/>
      <c r="DO101" s="609"/>
      <c r="DP101" s="609"/>
      <c r="DQ101" s="609"/>
      <c r="DR101" s="609"/>
      <c r="DS101" s="609"/>
      <c r="DT101" s="609"/>
      <c r="DU101" s="609"/>
      <c r="DV101" s="609"/>
      <c r="DW101" s="609"/>
      <c r="DX101" s="609"/>
      <c r="DY101" s="609"/>
      <c r="DZ101" s="609"/>
      <c r="EA101" s="609"/>
      <c r="EB101" s="609"/>
      <c r="EC101" s="609"/>
      <c r="ED101" s="609"/>
      <c r="EE101" s="609"/>
      <c r="EF101" s="609"/>
      <c r="EG101" s="609"/>
      <c r="EH101" s="609"/>
      <c r="EI101" s="609"/>
      <c r="EJ101" s="609"/>
      <c r="EK101" s="609"/>
      <c r="EL101" s="609"/>
      <c r="EM101" s="609"/>
      <c r="EN101" s="609"/>
      <c r="EO101" s="609"/>
      <c r="EP101" s="609"/>
      <c r="EQ101" s="609"/>
      <c r="ER101" s="609"/>
      <c r="ES101" s="609"/>
      <c r="ET101" s="609"/>
      <c r="EU101" s="609"/>
      <c r="EV101" s="609"/>
      <c r="EW101" s="609"/>
      <c r="EX101" s="609"/>
      <c r="EY101" s="611"/>
    </row>
    <row r="102" spans="1:161" s="68" customFormat="1" ht="18.75" customHeight="1">
      <c r="A102" s="128"/>
      <c r="B102" s="623" t="s">
        <v>266</v>
      </c>
      <c r="C102" s="623"/>
      <c r="D102" s="623"/>
      <c r="E102" s="623"/>
      <c r="F102" s="623"/>
      <c r="G102" s="623"/>
      <c r="H102" s="623"/>
      <c r="I102" s="623"/>
      <c r="J102" s="623"/>
      <c r="K102" s="623"/>
      <c r="L102" s="623"/>
      <c r="M102" s="623"/>
      <c r="N102" s="623"/>
      <c r="O102" s="623"/>
      <c r="P102" s="623"/>
      <c r="Q102" s="623"/>
      <c r="R102" s="623"/>
      <c r="S102" s="623"/>
      <c r="T102" s="623"/>
      <c r="U102" s="623"/>
      <c r="V102" s="623"/>
      <c r="W102" s="623"/>
      <c r="X102" s="623"/>
      <c r="Y102" s="623"/>
      <c r="Z102" s="623"/>
      <c r="AA102" s="623"/>
      <c r="AB102" s="623"/>
      <c r="AC102" s="623"/>
      <c r="AD102" s="623"/>
      <c r="AE102" s="623"/>
      <c r="AF102" s="623"/>
      <c r="AG102" s="623"/>
      <c r="AH102" s="623"/>
      <c r="AI102" s="623"/>
      <c r="AJ102" s="623"/>
      <c r="AK102" s="623"/>
      <c r="AL102" s="623"/>
      <c r="AM102" s="623"/>
      <c r="AN102" s="623"/>
      <c r="AO102" s="623"/>
      <c r="AP102" s="623"/>
      <c r="AQ102" s="623"/>
      <c r="AR102" s="623"/>
      <c r="AS102" s="623"/>
      <c r="AT102" s="623"/>
      <c r="AU102" s="623"/>
      <c r="AV102" s="623"/>
      <c r="AW102" s="623"/>
      <c r="AX102" s="623"/>
      <c r="AY102" s="623"/>
      <c r="AZ102" s="624" t="s">
        <v>278</v>
      </c>
      <c r="BA102" s="625"/>
      <c r="BB102" s="625"/>
      <c r="BC102" s="625"/>
      <c r="BD102" s="625"/>
      <c r="BE102" s="625"/>
      <c r="BF102" s="625"/>
      <c r="BG102" s="626"/>
      <c r="BH102" s="608"/>
      <c r="BI102" s="609"/>
      <c r="BJ102" s="609"/>
      <c r="BK102" s="609"/>
      <c r="BL102" s="609"/>
      <c r="BM102" s="609"/>
      <c r="BN102" s="609"/>
      <c r="BO102" s="609"/>
      <c r="BP102" s="609"/>
      <c r="BQ102" s="609"/>
      <c r="BR102" s="609"/>
      <c r="BS102" s="609"/>
      <c r="BT102" s="609"/>
      <c r="BU102" s="609"/>
      <c r="BV102" s="609"/>
      <c r="BW102" s="609"/>
      <c r="BX102" s="609"/>
      <c r="BY102" s="609"/>
      <c r="BZ102" s="609"/>
      <c r="CA102" s="609"/>
      <c r="CB102" s="609"/>
      <c r="CC102" s="609"/>
      <c r="CD102" s="609"/>
      <c r="CE102" s="609"/>
      <c r="CF102" s="609"/>
      <c r="CG102" s="609"/>
      <c r="CH102" s="609"/>
      <c r="CI102" s="609"/>
      <c r="CJ102" s="609"/>
      <c r="CK102" s="609"/>
      <c r="CL102" s="609"/>
      <c r="CM102" s="609"/>
      <c r="CN102" s="609"/>
      <c r="CO102" s="609"/>
      <c r="CP102" s="609"/>
      <c r="CQ102" s="609"/>
      <c r="CR102" s="609"/>
      <c r="CS102" s="609"/>
      <c r="CT102" s="609"/>
      <c r="CU102" s="609"/>
      <c r="CV102" s="609"/>
      <c r="CW102" s="609"/>
      <c r="CX102" s="609"/>
      <c r="CY102" s="609"/>
      <c r="CZ102" s="609"/>
      <c r="DA102" s="609"/>
      <c r="DB102" s="609"/>
      <c r="DC102" s="609"/>
      <c r="DD102" s="609"/>
      <c r="DE102" s="609"/>
      <c r="DF102" s="609"/>
      <c r="DG102" s="609"/>
      <c r="DH102" s="609"/>
      <c r="DI102" s="609"/>
      <c r="DJ102" s="609"/>
      <c r="DK102" s="609"/>
      <c r="DL102" s="609"/>
      <c r="DM102" s="609"/>
      <c r="DN102" s="609"/>
      <c r="DO102" s="609"/>
      <c r="DP102" s="609"/>
      <c r="DQ102" s="609"/>
      <c r="DR102" s="609"/>
      <c r="DS102" s="609"/>
      <c r="DT102" s="609"/>
      <c r="DU102" s="609"/>
      <c r="DV102" s="609"/>
      <c r="DW102" s="609"/>
      <c r="DX102" s="609"/>
      <c r="DY102" s="609"/>
      <c r="DZ102" s="609"/>
      <c r="EA102" s="609"/>
      <c r="EB102" s="609"/>
      <c r="EC102" s="609"/>
      <c r="ED102" s="609"/>
      <c r="EE102" s="609"/>
      <c r="EF102" s="609"/>
      <c r="EG102" s="609"/>
      <c r="EH102" s="609"/>
      <c r="EI102" s="609"/>
      <c r="EJ102" s="609"/>
      <c r="EK102" s="609"/>
      <c r="EL102" s="609"/>
      <c r="EM102" s="609"/>
      <c r="EN102" s="609"/>
      <c r="EO102" s="609"/>
      <c r="EP102" s="609"/>
      <c r="EQ102" s="609"/>
      <c r="ER102" s="609"/>
      <c r="ES102" s="609"/>
      <c r="ET102" s="609"/>
      <c r="EU102" s="609"/>
      <c r="EV102" s="609"/>
      <c r="EW102" s="609"/>
      <c r="EX102" s="609"/>
      <c r="EY102" s="611"/>
    </row>
    <row r="103" spans="1:161" s="107" customFormat="1" ht="18.75" customHeight="1" thickBot="1">
      <c r="A103" s="130"/>
      <c r="B103" s="653" t="s">
        <v>267</v>
      </c>
      <c r="C103" s="653"/>
      <c r="D103" s="653"/>
      <c r="E103" s="653"/>
      <c r="F103" s="653"/>
      <c r="G103" s="653"/>
      <c r="H103" s="653"/>
      <c r="I103" s="653"/>
      <c r="J103" s="653"/>
      <c r="K103" s="653"/>
      <c r="L103" s="653"/>
      <c r="M103" s="653"/>
      <c r="N103" s="653"/>
      <c r="O103" s="653"/>
      <c r="P103" s="653"/>
      <c r="Q103" s="653"/>
      <c r="R103" s="653"/>
      <c r="S103" s="653"/>
      <c r="T103" s="653"/>
      <c r="U103" s="653"/>
      <c r="V103" s="653"/>
      <c r="W103" s="653"/>
      <c r="X103" s="653"/>
      <c r="Y103" s="653"/>
      <c r="Z103" s="653"/>
      <c r="AA103" s="653"/>
      <c r="AB103" s="653"/>
      <c r="AC103" s="653"/>
      <c r="AD103" s="653"/>
      <c r="AE103" s="653"/>
      <c r="AF103" s="653"/>
      <c r="AG103" s="653"/>
      <c r="AH103" s="653"/>
      <c r="AI103" s="653"/>
      <c r="AJ103" s="653"/>
      <c r="AK103" s="653"/>
      <c r="AL103" s="653"/>
      <c r="AM103" s="653"/>
      <c r="AN103" s="653"/>
      <c r="AO103" s="653"/>
      <c r="AP103" s="653"/>
      <c r="AQ103" s="653"/>
      <c r="AR103" s="653"/>
      <c r="AS103" s="653"/>
      <c r="AT103" s="653"/>
      <c r="AU103" s="653"/>
      <c r="AV103" s="653"/>
      <c r="AW103" s="653"/>
      <c r="AX103" s="653"/>
      <c r="AY103" s="654"/>
      <c r="AZ103" s="624" t="s">
        <v>279</v>
      </c>
      <c r="BA103" s="625"/>
      <c r="BB103" s="625"/>
      <c r="BC103" s="625"/>
      <c r="BD103" s="625"/>
      <c r="BE103" s="625"/>
      <c r="BF103" s="625"/>
      <c r="BG103" s="626"/>
      <c r="BH103" s="655"/>
      <c r="BI103" s="651"/>
      <c r="BJ103" s="651"/>
      <c r="BK103" s="651"/>
      <c r="BL103" s="651"/>
      <c r="BM103" s="651"/>
      <c r="BN103" s="651"/>
      <c r="BO103" s="651"/>
      <c r="BP103" s="651"/>
      <c r="BQ103" s="651"/>
      <c r="BR103" s="651"/>
      <c r="BS103" s="651"/>
      <c r="BT103" s="651"/>
      <c r="BU103" s="651"/>
      <c r="BV103" s="651"/>
      <c r="BW103" s="651"/>
      <c r="BX103" s="651"/>
      <c r="BY103" s="651"/>
      <c r="BZ103" s="651"/>
      <c r="CA103" s="651"/>
      <c r="CB103" s="651"/>
      <c r="CC103" s="651"/>
      <c r="CD103" s="651"/>
      <c r="CE103" s="651"/>
      <c r="CF103" s="651"/>
      <c r="CG103" s="651"/>
      <c r="CH103" s="651"/>
      <c r="CI103" s="651"/>
      <c r="CJ103" s="651"/>
      <c r="CK103" s="651"/>
      <c r="CL103" s="651"/>
      <c r="CM103" s="651"/>
      <c r="CN103" s="651"/>
      <c r="CO103" s="651"/>
      <c r="CP103" s="651"/>
      <c r="CQ103" s="651"/>
      <c r="CR103" s="651"/>
      <c r="CS103" s="651"/>
      <c r="CT103" s="651"/>
      <c r="CU103" s="651"/>
      <c r="CV103" s="651"/>
      <c r="CW103" s="651"/>
      <c r="CX103" s="651"/>
      <c r="CY103" s="651"/>
      <c r="CZ103" s="651"/>
      <c r="DA103" s="651"/>
      <c r="DB103" s="651"/>
      <c r="DC103" s="651"/>
      <c r="DD103" s="651"/>
      <c r="DE103" s="651"/>
      <c r="DF103" s="651"/>
      <c r="DG103" s="651"/>
      <c r="DH103" s="651"/>
      <c r="DI103" s="651"/>
      <c r="DJ103" s="651"/>
      <c r="DK103" s="651"/>
      <c r="DL103" s="651"/>
      <c r="DM103" s="651"/>
      <c r="DN103" s="651"/>
      <c r="DO103" s="651"/>
      <c r="DP103" s="651"/>
      <c r="DQ103" s="651"/>
      <c r="DR103" s="651"/>
      <c r="DS103" s="651"/>
      <c r="DT103" s="651"/>
      <c r="DU103" s="651"/>
      <c r="DV103" s="651"/>
      <c r="DW103" s="651"/>
      <c r="DX103" s="651"/>
      <c r="DY103" s="651"/>
      <c r="DZ103" s="651"/>
      <c r="EA103" s="651"/>
      <c r="EB103" s="651"/>
      <c r="EC103" s="651"/>
      <c r="ED103" s="651"/>
      <c r="EE103" s="651"/>
      <c r="EF103" s="651"/>
      <c r="EG103" s="651"/>
      <c r="EH103" s="651"/>
      <c r="EI103" s="651"/>
      <c r="EJ103" s="651"/>
      <c r="EK103" s="651"/>
      <c r="EL103" s="651"/>
      <c r="EM103" s="651"/>
      <c r="EN103" s="651"/>
      <c r="EO103" s="651"/>
      <c r="EP103" s="651"/>
      <c r="EQ103" s="651"/>
      <c r="ER103" s="651"/>
      <c r="ES103" s="651"/>
      <c r="ET103" s="651"/>
      <c r="EU103" s="651"/>
      <c r="EV103" s="651"/>
      <c r="EW103" s="651"/>
      <c r="EX103" s="651"/>
      <c r="EY103" s="652"/>
    </row>
    <row r="104" spans="1:161" s="68" customFormat="1" ht="12">
      <c r="A104" s="104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4"/>
      <c r="AB104" s="109"/>
      <c r="AC104" s="109"/>
      <c r="AD104" s="109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5"/>
      <c r="AP104" s="120"/>
      <c r="AQ104" s="120"/>
      <c r="AR104" s="120"/>
      <c r="AS104" s="104"/>
      <c r="AT104" s="104"/>
      <c r="AU104" s="104"/>
      <c r="AV104" s="105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9"/>
      <c r="BQ104" s="109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5"/>
      <c r="CH104" s="105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662" t="s">
        <v>280</v>
      </c>
      <c r="DB104" s="662"/>
      <c r="DC104" s="662"/>
      <c r="DD104" s="662"/>
      <c r="DE104" s="662"/>
      <c r="DF104" s="662"/>
      <c r="DG104" s="662"/>
      <c r="DH104" s="662"/>
      <c r="DI104" s="662"/>
      <c r="DJ104" s="662"/>
      <c r="DK104" s="662"/>
      <c r="DL104" s="662"/>
      <c r="DM104" s="662"/>
      <c r="DN104" s="662"/>
      <c r="DO104" s="662"/>
      <c r="DP104" s="662"/>
      <c r="DQ104" s="662"/>
      <c r="DR104" s="662"/>
      <c r="DS104" s="662"/>
      <c r="DT104" s="662"/>
      <c r="DU104" s="662"/>
      <c r="DV104" s="662"/>
      <c r="DW104" s="662"/>
      <c r="DX104" s="662"/>
      <c r="DY104" s="662"/>
      <c r="DZ104" s="662"/>
      <c r="EA104" s="662"/>
      <c r="EB104" s="662"/>
      <c r="EC104" s="662"/>
      <c r="ED104" s="662"/>
      <c r="EE104" s="662"/>
      <c r="EF104" s="662"/>
      <c r="EG104" s="662"/>
      <c r="EH104" s="662"/>
      <c r="EI104" s="662"/>
      <c r="EJ104" s="662"/>
      <c r="EK104" s="662"/>
      <c r="EL104" s="662"/>
      <c r="EM104" s="662"/>
      <c r="EN104" s="662"/>
      <c r="EO104" s="662"/>
      <c r="EP104" s="662"/>
      <c r="EQ104" s="662"/>
      <c r="ER104" s="662"/>
      <c r="ES104" s="662"/>
      <c r="ET104" s="662"/>
      <c r="EU104" s="662"/>
      <c r="EV104" s="662"/>
      <c r="EW104" s="662"/>
      <c r="EX104" s="662"/>
      <c r="EY104" s="662"/>
      <c r="EZ104" s="662"/>
      <c r="FA104" s="662"/>
      <c r="FB104" s="662"/>
      <c r="FC104" s="662"/>
      <c r="FD104" s="662"/>
      <c r="FE104" s="662"/>
    </row>
    <row r="105" spans="1:161" s="68" customFormat="1" ht="15">
      <c r="A105" s="586" t="s">
        <v>281</v>
      </c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586"/>
      <c r="S105" s="586"/>
      <c r="T105" s="586"/>
      <c r="U105" s="586"/>
      <c r="V105" s="586"/>
      <c r="W105" s="586"/>
      <c r="X105" s="586"/>
      <c r="Y105" s="586"/>
      <c r="Z105" s="586"/>
      <c r="AA105" s="586"/>
      <c r="AB105" s="586"/>
      <c r="AC105" s="586"/>
      <c r="AD105" s="586"/>
      <c r="AE105" s="586"/>
      <c r="AF105" s="586"/>
      <c r="AG105" s="586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  <c r="BC105" s="586"/>
      <c r="BD105" s="586"/>
      <c r="BE105" s="586"/>
      <c r="BF105" s="586"/>
      <c r="BG105" s="586"/>
      <c r="BH105" s="586"/>
      <c r="BI105" s="586"/>
      <c r="BJ105" s="586"/>
      <c r="BK105" s="586"/>
      <c r="BL105" s="586"/>
      <c r="BM105" s="586"/>
      <c r="BN105" s="586"/>
      <c r="BO105" s="586"/>
      <c r="BP105" s="586"/>
      <c r="BQ105" s="586"/>
      <c r="BR105" s="586"/>
      <c r="BS105" s="586"/>
      <c r="BT105" s="586"/>
      <c r="BU105" s="586"/>
      <c r="BV105" s="586"/>
      <c r="BW105" s="586"/>
      <c r="BX105" s="586"/>
      <c r="BY105" s="586"/>
      <c r="BZ105" s="586"/>
      <c r="CA105" s="586"/>
      <c r="CB105" s="586"/>
      <c r="CC105" s="586"/>
      <c r="CD105" s="586"/>
      <c r="CE105" s="586"/>
      <c r="CF105" s="586"/>
      <c r="CG105" s="586"/>
      <c r="CH105" s="586"/>
      <c r="CI105" s="586"/>
      <c r="CJ105" s="586"/>
      <c r="CK105" s="586"/>
      <c r="CL105" s="586"/>
      <c r="CM105" s="586"/>
      <c r="CN105" s="586"/>
      <c r="CO105" s="586"/>
      <c r="CP105" s="586"/>
      <c r="CQ105" s="586"/>
      <c r="CR105" s="586"/>
      <c r="CS105" s="586"/>
      <c r="CT105" s="586"/>
      <c r="CU105" s="586"/>
      <c r="CV105" s="586"/>
      <c r="CW105" s="586"/>
      <c r="CX105" s="586"/>
      <c r="CY105" s="586"/>
      <c r="CZ105" s="586"/>
      <c r="DA105" s="586"/>
      <c r="DB105" s="586"/>
      <c r="DC105" s="586"/>
      <c r="DD105" s="586"/>
      <c r="DE105" s="586"/>
      <c r="DF105" s="586"/>
      <c r="DG105" s="586"/>
      <c r="DH105" s="586"/>
      <c r="DI105" s="586"/>
      <c r="DJ105" s="586"/>
      <c r="DK105" s="586"/>
      <c r="DL105" s="586"/>
      <c r="DM105" s="586"/>
      <c r="DN105" s="586"/>
      <c r="DO105" s="586"/>
      <c r="DP105" s="586"/>
      <c r="DQ105" s="586"/>
      <c r="DR105" s="586"/>
      <c r="DS105" s="586"/>
    </row>
    <row r="106" spans="1:161" s="68" customFormat="1" ht="12">
      <c r="A106" s="104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4"/>
      <c r="AB106" s="109"/>
      <c r="AC106" s="109"/>
      <c r="AD106" s="109"/>
      <c r="AE106" s="104"/>
      <c r="AF106" s="104"/>
      <c r="AG106" s="104"/>
      <c r="AH106" s="104"/>
      <c r="AI106" s="104"/>
      <c r="AJ106" s="104"/>
      <c r="AK106" s="105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9"/>
      <c r="BU106" s="109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5"/>
      <c r="CL106" s="102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</row>
    <row r="107" spans="1:161" s="68" customFormat="1">
      <c r="A107" s="677" t="s">
        <v>146</v>
      </c>
      <c r="B107" s="678"/>
      <c r="C107" s="678"/>
      <c r="D107" s="678"/>
      <c r="E107" s="678"/>
      <c r="F107" s="678"/>
      <c r="G107" s="678"/>
      <c r="H107" s="678"/>
      <c r="I107" s="678"/>
      <c r="J107" s="678"/>
      <c r="K107" s="678"/>
      <c r="L107" s="678"/>
      <c r="M107" s="678"/>
      <c r="N107" s="678"/>
      <c r="O107" s="678"/>
      <c r="P107" s="678"/>
      <c r="Q107" s="678"/>
      <c r="R107" s="678"/>
      <c r="S107" s="678"/>
      <c r="T107" s="678"/>
      <c r="U107" s="678"/>
      <c r="V107" s="678"/>
      <c r="W107" s="678"/>
      <c r="X107" s="678"/>
      <c r="Y107" s="678"/>
      <c r="Z107" s="678"/>
      <c r="AA107" s="678"/>
      <c r="AB107" s="678"/>
      <c r="AC107" s="678"/>
      <c r="AD107" s="678"/>
      <c r="AE107" s="678"/>
      <c r="AF107" s="678"/>
      <c r="AG107" s="678"/>
      <c r="AH107" s="678"/>
      <c r="AI107" s="678"/>
      <c r="AJ107" s="678"/>
      <c r="AK107" s="678"/>
      <c r="AL107" s="678"/>
      <c r="AM107" s="678"/>
      <c r="AN107" s="679"/>
      <c r="AO107" s="677" t="s">
        <v>184</v>
      </c>
      <c r="AP107" s="678"/>
      <c r="AQ107" s="678"/>
      <c r="AR107" s="678"/>
      <c r="AS107" s="678"/>
      <c r="AT107" s="678"/>
      <c r="AU107" s="678"/>
      <c r="AV107" s="679"/>
      <c r="AW107" s="659" t="s">
        <v>255</v>
      </c>
      <c r="AX107" s="660"/>
      <c r="AY107" s="660"/>
      <c r="AZ107" s="660"/>
      <c r="BA107" s="660"/>
      <c r="BB107" s="660"/>
      <c r="BC107" s="660"/>
      <c r="BD107" s="660"/>
      <c r="BE107" s="660"/>
      <c r="BF107" s="660"/>
      <c r="BG107" s="660"/>
      <c r="BH107" s="660"/>
      <c r="BI107" s="660"/>
      <c r="BJ107" s="660"/>
      <c r="BK107" s="660"/>
      <c r="BL107" s="660"/>
      <c r="BM107" s="660"/>
      <c r="BN107" s="660"/>
      <c r="BO107" s="660"/>
      <c r="BP107" s="660"/>
      <c r="BQ107" s="660"/>
      <c r="BR107" s="660"/>
      <c r="BS107" s="660"/>
      <c r="BT107" s="660"/>
      <c r="BU107" s="661"/>
      <c r="BV107" s="659" t="s">
        <v>255</v>
      </c>
      <c r="BW107" s="660"/>
      <c r="BX107" s="660"/>
      <c r="BY107" s="660"/>
      <c r="BZ107" s="660"/>
      <c r="CA107" s="660"/>
      <c r="CB107" s="660"/>
      <c r="CC107" s="660"/>
      <c r="CD107" s="660"/>
      <c r="CE107" s="660"/>
      <c r="CF107" s="660"/>
      <c r="CG107" s="660"/>
      <c r="CH107" s="660"/>
      <c r="CI107" s="660"/>
      <c r="CJ107" s="660"/>
      <c r="CK107" s="660"/>
      <c r="CL107" s="660"/>
      <c r="CM107" s="660"/>
      <c r="CN107" s="660"/>
      <c r="CO107" s="660"/>
      <c r="CP107" s="660"/>
      <c r="CQ107" s="660"/>
      <c r="CR107" s="660"/>
      <c r="CS107" s="660"/>
      <c r="CT107" s="661"/>
      <c r="CU107" s="659" t="s">
        <v>255</v>
      </c>
      <c r="CV107" s="660"/>
      <c r="CW107" s="660"/>
      <c r="CX107" s="660"/>
      <c r="CY107" s="660"/>
      <c r="CZ107" s="660"/>
      <c r="DA107" s="660"/>
      <c r="DB107" s="660"/>
      <c r="DC107" s="660"/>
      <c r="DD107" s="660"/>
      <c r="DE107" s="660"/>
      <c r="DF107" s="660"/>
      <c r="DG107" s="660"/>
      <c r="DH107" s="660"/>
      <c r="DI107" s="660"/>
      <c r="DJ107" s="660"/>
      <c r="DK107" s="660"/>
      <c r="DL107" s="660"/>
      <c r="DM107" s="660"/>
      <c r="DN107" s="660"/>
      <c r="DO107" s="660"/>
      <c r="DP107" s="660"/>
      <c r="DQ107" s="660"/>
      <c r="DR107" s="660"/>
      <c r="DS107" s="661"/>
    </row>
    <row r="108" spans="1:161" s="68" customFormat="1" ht="14.25">
      <c r="A108" s="680"/>
      <c r="B108" s="681"/>
      <c r="C108" s="681"/>
      <c r="D108" s="681"/>
      <c r="E108" s="681"/>
      <c r="F108" s="681"/>
      <c r="G108" s="681"/>
      <c r="H108" s="681"/>
      <c r="I108" s="681"/>
      <c r="J108" s="681"/>
      <c r="K108" s="681"/>
      <c r="L108" s="681"/>
      <c r="M108" s="681"/>
      <c r="N108" s="681"/>
      <c r="O108" s="681"/>
      <c r="P108" s="681"/>
      <c r="Q108" s="681"/>
      <c r="R108" s="681"/>
      <c r="S108" s="681"/>
      <c r="T108" s="681"/>
      <c r="U108" s="681"/>
      <c r="V108" s="681"/>
      <c r="W108" s="681"/>
      <c r="X108" s="681"/>
      <c r="Y108" s="681"/>
      <c r="Z108" s="681"/>
      <c r="AA108" s="681"/>
      <c r="AB108" s="681"/>
      <c r="AC108" s="681"/>
      <c r="AD108" s="681"/>
      <c r="AE108" s="681"/>
      <c r="AF108" s="681"/>
      <c r="AG108" s="681"/>
      <c r="AH108" s="681"/>
      <c r="AI108" s="681"/>
      <c r="AJ108" s="681"/>
      <c r="AK108" s="681"/>
      <c r="AL108" s="681"/>
      <c r="AM108" s="681"/>
      <c r="AN108" s="682"/>
      <c r="AO108" s="680"/>
      <c r="AP108" s="681"/>
      <c r="AQ108" s="681"/>
      <c r="AR108" s="681"/>
      <c r="AS108" s="681"/>
      <c r="AT108" s="681"/>
      <c r="AU108" s="681"/>
      <c r="AV108" s="682"/>
      <c r="AW108" s="131"/>
      <c r="AX108" s="124"/>
      <c r="AY108" s="124"/>
      <c r="AZ108" s="124"/>
      <c r="BA108" s="124"/>
      <c r="BB108" s="124"/>
      <c r="BD108" s="622">
        <v>20</v>
      </c>
      <c r="BE108" s="622"/>
      <c r="BF108" s="622"/>
      <c r="BG108" s="622"/>
      <c r="BH108" s="596" t="s">
        <v>383</v>
      </c>
      <c r="BI108" s="596"/>
      <c r="BJ108" s="596"/>
      <c r="BK108" s="596"/>
      <c r="BL108" s="122" t="s">
        <v>282</v>
      </c>
      <c r="BM108" s="122"/>
      <c r="BO108" s="122"/>
      <c r="BP108" s="124"/>
      <c r="BQ108" s="124"/>
      <c r="BR108" s="124"/>
      <c r="BS108" s="124"/>
      <c r="BT108" s="124"/>
      <c r="BU108" s="132"/>
      <c r="BV108" s="131"/>
      <c r="BW108" s="124"/>
      <c r="BX108" s="124"/>
      <c r="BY108" s="124"/>
      <c r="BZ108" s="124"/>
      <c r="CA108" s="124"/>
      <c r="CC108" s="622">
        <v>20</v>
      </c>
      <c r="CD108" s="622"/>
      <c r="CE108" s="622"/>
      <c r="CF108" s="622"/>
      <c r="CG108" s="596" t="s">
        <v>372</v>
      </c>
      <c r="CH108" s="596"/>
      <c r="CI108" s="596"/>
      <c r="CJ108" s="596"/>
      <c r="CK108" s="122" t="s">
        <v>261</v>
      </c>
      <c r="CL108" s="122"/>
      <c r="CN108" s="122"/>
      <c r="CO108" s="124"/>
      <c r="CP108" s="124"/>
      <c r="CQ108" s="124"/>
      <c r="CR108" s="124"/>
      <c r="CS108" s="124"/>
      <c r="CT108" s="132"/>
      <c r="CU108" s="131"/>
      <c r="CV108" s="124"/>
      <c r="CW108" s="124"/>
      <c r="CX108" s="124"/>
      <c r="CY108" s="124"/>
      <c r="CZ108" s="124"/>
      <c r="DB108" s="622">
        <v>20</v>
      </c>
      <c r="DC108" s="622"/>
      <c r="DD108" s="622"/>
      <c r="DE108" s="622"/>
      <c r="DF108" s="596" t="s">
        <v>364</v>
      </c>
      <c r="DG108" s="596"/>
      <c r="DH108" s="596"/>
      <c r="DI108" s="596"/>
      <c r="DJ108" s="122" t="s">
        <v>258</v>
      </c>
      <c r="DK108" s="122"/>
      <c r="DM108" s="122"/>
      <c r="DN108" s="124"/>
      <c r="DO108" s="124"/>
      <c r="DP108" s="124"/>
      <c r="DQ108" s="124"/>
      <c r="DR108" s="124"/>
      <c r="DS108" s="132"/>
    </row>
    <row r="109" spans="1:161" s="68" customFormat="1" ht="3" customHeight="1" thickBot="1">
      <c r="A109" s="683"/>
      <c r="B109" s="684"/>
      <c r="C109" s="684"/>
      <c r="D109" s="684"/>
      <c r="E109" s="684"/>
      <c r="F109" s="684"/>
      <c r="G109" s="684"/>
      <c r="H109" s="684"/>
      <c r="I109" s="684"/>
      <c r="J109" s="684"/>
      <c r="K109" s="684"/>
      <c r="L109" s="684"/>
      <c r="M109" s="684"/>
      <c r="N109" s="684"/>
      <c r="O109" s="684"/>
      <c r="P109" s="684"/>
      <c r="Q109" s="684"/>
      <c r="R109" s="684"/>
      <c r="S109" s="684"/>
      <c r="T109" s="684"/>
      <c r="U109" s="684"/>
      <c r="V109" s="684"/>
      <c r="W109" s="684"/>
      <c r="X109" s="684"/>
      <c r="Y109" s="684"/>
      <c r="Z109" s="684"/>
      <c r="AA109" s="684"/>
      <c r="AB109" s="684"/>
      <c r="AC109" s="684"/>
      <c r="AD109" s="684"/>
      <c r="AE109" s="684"/>
      <c r="AF109" s="684"/>
      <c r="AG109" s="684"/>
      <c r="AH109" s="684"/>
      <c r="AI109" s="684"/>
      <c r="AJ109" s="684"/>
      <c r="AK109" s="684"/>
      <c r="AL109" s="684"/>
      <c r="AM109" s="684"/>
      <c r="AN109" s="685"/>
      <c r="AO109" s="683"/>
      <c r="AP109" s="684"/>
      <c r="AQ109" s="684"/>
      <c r="AR109" s="684"/>
      <c r="AS109" s="684"/>
      <c r="AT109" s="684"/>
      <c r="AU109" s="684"/>
      <c r="AV109" s="685"/>
      <c r="AW109" s="131"/>
      <c r="AX109" s="124"/>
      <c r="AY109" s="124"/>
      <c r="AZ109" s="124"/>
      <c r="BA109" s="124"/>
      <c r="BB109" s="124"/>
      <c r="BC109" s="124"/>
      <c r="BD109" s="124"/>
      <c r="BE109" s="124"/>
      <c r="BF109" s="123"/>
      <c r="BG109" s="123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32"/>
      <c r="BV109" s="131"/>
      <c r="BW109" s="124"/>
      <c r="BX109" s="124"/>
      <c r="BY109" s="124"/>
      <c r="BZ109" s="124"/>
      <c r="CA109" s="124"/>
      <c r="CB109" s="124"/>
      <c r="CC109" s="124"/>
      <c r="CD109" s="124"/>
      <c r="CE109" s="123"/>
      <c r="CF109" s="123"/>
      <c r="CG109" s="124"/>
      <c r="CH109" s="124"/>
      <c r="CI109" s="124"/>
      <c r="CJ109" s="124"/>
      <c r="CK109" s="124"/>
      <c r="CL109" s="124"/>
      <c r="CM109" s="124"/>
      <c r="CN109" s="124"/>
      <c r="CO109" s="124"/>
      <c r="CP109" s="124"/>
      <c r="CQ109" s="124"/>
      <c r="CR109" s="124"/>
      <c r="CS109" s="124"/>
      <c r="CT109" s="132"/>
      <c r="CU109" s="131"/>
      <c r="CV109" s="124"/>
      <c r="CW109" s="124"/>
      <c r="CX109" s="124"/>
      <c r="CY109" s="124"/>
      <c r="CZ109" s="124"/>
      <c r="DA109" s="124"/>
      <c r="DB109" s="124"/>
      <c r="DC109" s="124"/>
      <c r="DD109" s="123"/>
      <c r="DE109" s="123"/>
      <c r="DF109" s="124"/>
      <c r="DG109" s="124"/>
      <c r="DH109" s="124"/>
      <c r="DI109" s="124"/>
      <c r="DJ109" s="124"/>
      <c r="DK109" s="124"/>
      <c r="DL109" s="124"/>
      <c r="DM109" s="124"/>
      <c r="DN109" s="124"/>
      <c r="DO109" s="124"/>
      <c r="DP109" s="124"/>
      <c r="DQ109" s="124"/>
      <c r="DR109" s="124"/>
      <c r="DS109" s="132"/>
    </row>
    <row r="110" spans="1:161" s="107" customFormat="1" ht="27" customHeight="1" thickBot="1">
      <c r="A110" s="133"/>
      <c r="B110" s="666" t="s">
        <v>283</v>
      </c>
      <c r="C110" s="666"/>
      <c r="D110" s="666"/>
      <c r="E110" s="666"/>
      <c r="F110" s="666"/>
      <c r="G110" s="666"/>
      <c r="H110" s="666"/>
      <c r="I110" s="666"/>
      <c r="J110" s="666"/>
      <c r="K110" s="666"/>
      <c r="L110" s="666"/>
      <c r="M110" s="666"/>
      <c r="N110" s="666"/>
      <c r="O110" s="666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7" t="s">
        <v>284</v>
      </c>
      <c r="AP110" s="668"/>
      <c r="AQ110" s="668"/>
      <c r="AR110" s="668"/>
      <c r="AS110" s="668"/>
      <c r="AT110" s="668"/>
      <c r="AU110" s="668"/>
      <c r="AV110" s="669"/>
      <c r="AW110" s="670">
        <v>200848.67003000001</v>
      </c>
      <c r="AX110" s="671"/>
      <c r="AY110" s="671"/>
      <c r="AZ110" s="671"/>
      <c r="BA110" s="671"/>
      <c r="BB110" s="671"/>
      <c r="BC110" s="671"/>
      <c r="BD110" s="671"/>
      <c r="BE110" s="671"/>
      <c r="BF110" s="671"/>
      <c r="BG110" s="671"/>
      <c r="BH110" s="671"/>
      <c r="BI110" s="671"/>
      <c r="BJ110" s="671"/>
      <c r="BK110" s="671"/>
      <c r="BL110" s="671"/>
      <c r="BM110" s="671"/>
      <c r="BN110" s="671"/>
      <c r="BO110" s="671"/>
      <c r="BP110" s="671"/>
      <c r="BQ110" s="671"/>
      <c r="BR110" s="671"/>
      <c r="BS110" s="671"/>
      <c r="BT110" s="671"/>
      <c r="BU110" s="671"/>
      <c r="BV110" s="670">
        <v>161451.58546999999</v>
      </c>
      <c r="BW110" s="671"/>
      <c r="BX110" s="671"/>
      <c r="BY110" s="671"/>
      <c r="BZ110" s="671"/>
      <c r="CA110" s="671"/>
      <c r="CB110" s="671"/>
      <c r="CC110" s="671"/>
      <c r="CD110" s="671"/>
      <c r="CE110" s="671"/>
      <c r="CF110" s="671"/>
      <c r="CG110" s="671"/>
      <c r="CH110" s="671"/>
      <c r="CI110" s="671"/>
      <c r="CJ110" s="671"/>
      <c r="CK110" s="671"/>
      <c r="CL110" s="671"/>
      <c r="CM110" s="671"/>
      <c r="CN110" s="671"/>
      <c r="CO110" s="671"/>
      <c r="CP110" s="671"/>
      <c r="CQ110" s="671"/>
      <c r="CR110" s="671"/>
      <c r="CS110" s="671"/>
      <c r="CT110" s="671"/>
      <c r="CU110" s="673">
        <v>135486</v>
      </c>
      <c r="CV110" s="674"/>
      <c r="CW110" s="674"/>
      <c r="CX110" s="674"/>
      <c r="CY110" s="674"/>
      <c r="CZ110" s="674"/>
      <c r="DA110" s="674"/>
      <c r="DB110" s="674"/>
      <c r="DC110" s="674"/>
      <c r="DD110" s="674"/>
      <c r="DE110" s="674"/>
      <c r="DF110" s="674"/>
      <c r="DG110" s="674"/>
      <c r="DH110" s="674"/>
      <c r="DI110" s="674"/>
      <c r="DJ110" s="674"/>
      <c r="DK110" s="674"/>
      <c r="DL110" s="674"/>
      <c r="DM110" s="674"/>
      <c r="DN110" s="674"/>
      <c r="DO110" s="674"/>
      <c r="DP110" s="674"/>
      <c r="DQ110" s="674"/>
      <c r="DR110" s="674"/>
      <c r="DS110" s="675"/>
    </row>
    <row r="111" spans="1:161" s="68" customFormat="1" ht="12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4"/>
      <c r="AB111" s="109"/>
      <c r="AC111" s="109"/>
      <c r="AD111" s="109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5"/>
      <c r="AP111" s="120"/>
      <c r="AQ111" s="120"/>
      <c r="AR111" s="120"/>
      <c r="AS111" s="104"/>
      <c r="AT111" s="104"/>
      <c r="AU111" s="104"/>
      <c r="AV111" s="105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9"/>
      <c r="BQ111" s="109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5"/>
      <c r="CH111" s="105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</row>
    <row r="112" spans="1:161" s="107" customFormat="1">
      <c r="A112" s="122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K112" s="103" t="s">
        <v>285</v>
      </c>
      <c r="BM112" s="121"/>
      <c r="BN112" s="121"/>
      <c r="BO112" s="121"/>
      <c r="BP112" s="121"/>
      <c r="BQ112" s="121"/>
      <c r="BR112" s="121"/>
      <c r="BS112" s="121"/>
      <c r="BT112" s="121"/>
      <c r="BU112" s="121"/>
      <c r="BV112" s="121"/>
      <c r="BW112" s="121"/>
      <c r="BX112" s="121"/>
      <c r="BY112" s="124"/>
      <c r="BZ112" s="124"/>
      <c r="CA112" s="124"/>
      <c r="CB112" s="124"/>
      <c r="CC112" s="124"/>
      <c r="CD112" s="124"/>
      <c r="CE112" s="124"/>
      <c r="CF112" s="124"/>
      <c r="CG112" s="124"/>
      <c r="CH112" s="124"/>
      <c r="CI112" s="124"/>
      <c r="CJ112" s="124"/>
      <c r="CK112" s="124"/>
      <c r="CL112" s="124"/>
      <c r="CM112" s="124"/>
      <c r="CN112" s="124"/>
      <c r="CO112" s="124"/>
      <c r="CP112" s="124"/>
      <c r="CQ112" s="124"/>
      <c r="CR112" s="124"/>
      <c r="CS112" s="124"/>
      <c r="CT112" s="124"/>
      <c r="CU112" s="124"/>
      <c r="CV112" s="124"/>
      <c r="CW112" s="124"/>
      <c r="CX112" s="124"/>
      <c r="CY112" s="124"/>
      <c r="CZ112" s="124"/>
      <c r="DA112" s="124"/>
      <c r="DB112" s="124"/>
      <c r="DC112" s="124"/>
      <c r="DD112" s="124"/>
      <c r="DE112" s="124"/>
      <c r="DF112" s="124"/>
    </row>
    <row r="113" spans="1:118" s="68" customFormat="1" ht="12">
      <c r="A113" s="68" t="s">
        <v>68</v>
      </c>
      <c r="O113" s="643"/>
      <c r="P113" s="643"/>
      <c r="Q113" s="643"/>
      <c r="R113" s="643"/>
      <c r="S113" s="643"/>
      <c r="T113" s="643"/>
      <c r="U113" s="643"/>
      <c r="V113" s="643"/>
      <c r="W113" s="643"/>
      <c r="X113" s="643"/>
      <c r="Y113" s="643"/>
      <c r="Z113" s="643"/>
      <c r="AA113" s="643"/>
      <c r="AB113" s="643"/>
      <c r="AC113" s="643"/>
      <c r="AD113" s="643"/>
      <c r="AE113" s="643"/>
      <c r="AF113" s="643"/>
      <c r="AH113" s="643" t="s">
        <v>362</v>
      </c>
      <c r="AI113" s="643"/>
      <c r="AJ113" s="643"/>
      <c r="AK113" s="643"/>
      <c r="AL113" s="643"/>
      <c r="AM113" s="643"/>
      <c r="AN113" s="643"/>
      <c r="AO113" s="643"/>
      <c r="AP113" s="643"/>
      <c r="AQ113" s="643"/>
      <c r="AR113" s="643"/>
      <c r="AS113" s="643"/>
      <c r="AT113" s="643"/>
      <c r="AU113" s="643"/>
      <c r="AV113" s="643"/>
      <c r="AW113" s="643"/>
      <c r="AX113" s="643"/>
      <c r="AY113" s="643"/>
      <c r="AZ113" s="643"/>
      <c r="BA113" s="643"/>
      <c r="BB113" s="643"/>
      <c r="BC113" s="643"/>
      <c r="BD113" s="643"/>
      <c r="BE113" s="643"/>
      <c r="BF113" s="643"/>
      <c r="BG113" s="643"/>
      <c r="BK113" s="134" t="s">
        <v>286</v>
      </c>
      <c r="BV113" s="643"/>
      <c r="BW113" s="643"/>
      <c r="BX113" s="643"/>
      <c r="BY113" s="643"/>
      <c r="BZ113" s="643"/>
      <c r="CA113" s="643"/>
      <c r="CB113" s="643"/>
      <c r="CC113" s="643"/>
      <c r="CD113" s="643"/>
      <c r="CE113" s="643"/>
      <c r="CF113" s="643"/>
      <c r="CG113" s="643"/>
      <c r="CH113" s="643"/>
      <c r="CI113" s="643"/>
      <c r="CJ113" s="643"/>
      <c r="CK113" s="643"/>
      <c r="CL113" s="643"/>
      <c r="CM113" s="643"/>
      <c r="CO113" s="643" t="s">
        <v>363</v>
      </c>
      <c r="CP113" s="643"/>
      <c r="CQ113" s="643"/>
      <c r="CR113" s="643"/>
      <c r="CS113" s="643"/>
      <c r="CT113" s="643"/>
      <c r="CU113" s="643"/>
      <c r="CV113" s="643"/>
      <c r="CW113" s="643"/>
      <c r="CX113" s="643"/>
      <c r="CY113" s="643"/>
      <c r="CZ113" s="643"/>
      <c r="DA113" s="643"/>
      <c r="DB113" s="643"/>
      <c r="DC113" s="643"/>
      <c r="DD113" s="643"/>
      <c r="DE113" s="643"/>
      <c r="DF113" s="643"/>
      <c r="DG113" s="643"/>
      <c r="DH113" s="643"/>
      <c r="DI113" s="643"/>
      <c r="DJ113" s="643"/>
      <c r="DK113" s="643"/>
      <c r="DL113" s="643"/>
      <c r="DM113" s="643"/>
      <c r="DN113" s="643"/>
    </row>
    <row r="114" spans="1:118" s="135" customFormat="1" ht="9.75">
      <c r="O114" s="676" t="s">
        <v>70</v>
      </c>
      <c r="P114" s="676"/>
      <c r="Q114" s="676"/>
      <c r="R114" s="676"/>
      <c r="S114" s="676"/>
      <c r="T114" s="676"/>
      <c r="U114" s="676"/>
      <c r="V114" s="676"/>
      <c r="W114" s="676"/>
      <c r="X114" s="676"/>
      <c r="Y114" s="676"/>
      <c r="Z114" s="676"/>
      <c r="AA114" s="676"/>
      <c r="AB114" s="676"/>
      <c r="AC114" s="676"/>
      <c r="AD114" s="676"/>
      <c r="AE114" s="676"/>
      <c r="AF114" s="676"/>
      <c r="AH114" s="676" t="s">
        <v>71</v>
      </c>
      <c r="AI114" s="676"/>
      <c r="AJ114" s="676"/>
      <c r="AK114" s="676"/>
      <c r="AL114" s="676"/>
      <c r="AM114" s="676"/>
      <c r="AN114" s="676"/>
      <c r="AO114" s="676"/>
      <c r="AP114" s="676"/>
      <c r="AQ114" s="676"/>
      <c r="AR114" s="676"/>
      <c r="AS114" s="676"/>
      <c r="AT114" s="676"/>
      <c r="AU114" s="676"/>
      <c r="AV114" s="676"/>
      <c r="AW114" s="676"/>
      <c r="AX114" s="676"/>
      <c r="AY114" s="676"/>
      <c r="AZ114" s="676"/>
      <c r="BA114" s="676"/>
      <c r="BB114" s="676"/>
      <c r="BC114" s="676"/>
      <c r="BD114" s="676"/>
      <c r="BE114" s="676"/>
      <c r="BF114" s="676"/>
      <c r="BG114" s="676"/>
      <c r="BH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V114" s="676" t="s">
        <v>70</v>
      </c>
      <c r="BW114" s="676"/>
      <c r="BX114" s="676"/>
      <c r="BY114" s="676"/>
      <c r="BZ114" s="676"/>
      <c r="CA114" s="676"/>
      <c r="CB114" s="676"/>
      <c r="CC114" s="676"/>
      <c r="CD114" s="676"/>
      <c r="CE114" s="676"/>
      <c r="CF114" s="676"/>
      <c r="CG114" s="676"/>
      <c r="CH114" s="676"/>
      <c r="CI114" s="676"/>
      <c r="CJ114" s="676"/>
      <c r="CK114" s="676"/>
      <c r="CL114" s="676"/>
      <c r="CM114" s="676"/>
      <c r="CO114" s="676" t="s">
        <v>71</v>
      </c>
      <c r="CP114" s="676"/>
      <c r="CQ114" s="676"/>
      <c r="CR114" s="676"/>
      <c r="CS114" s="676"/>
      <c r="CT114" s="676"/>
      <c r="CU114" s="676"/>
      <c r="CV114" s="676"/>
      <c r="CW114" s="676"/>
      <c r="CX114" s="676"/>
      <c r="CY114" s="676"/>
      <c r="CZ114" s="676"/>
      <c r="DA114" s="676"/>
      <c r="DB114" s="676"/>
      <c r="DC114" s="676"/>
      <c r="DD114" s="676"/>
      <c r="DE114" s="676"/>
      <c r="DF114" s="676"/>
      <c r="DG114" s="676"/>
      <c r="DH114" s="676"/>
      <c r="DI114" s="676"/>
      <c r="DJ114" s="676"/>
      <c r="DK114" s="676"/>
      <c r="DL114" s="676"/>
      <c r="DM114" s="676"/>
      <c r="DN114" s="676"/>
    </row>
    <row r="115" spans="1:118" s="107" customFormat="1" ht="6" customHeight="1"/>
    <row r="116" spans="1:118" s="68" customFormat="1" ht="12.75" customHeight="1">
      <c r="A116" s="664" t="s">
        <v>287</v>
      </c>
      <c r="B116" s="664"/>
      <c r="C116" s="604" t="s">
        <v>402</v>
      </c>
      <c r="D116" s="604"/>
      <c r="E116" s="604"/>
      <c r="F116" s="604"/>
      <c r="G116" s="665" t="s">
        <v>287</v>
      </c>
      <c r="H116" s="665"/>
      <c r="I116" s="604" t="s">
        <v>403</v>
      </c>
      <c r="J116" s="604"/>
      <c r="K116" s="604"/>
      <c r="L116" s="604"/>
      <c r="M116" s="604"/>
      <c r="N116" s="604"/>
      <c r="O116" s="604"/>
      <c r="P116" s="604"/>
      <c r="Q116" s="604"/>
      <c r="R116" s="604"/>
      <c r="S116" s="604"/>
      <c r="T116" s="604"/>
      <c r="U116" s="604"/>
      <c r="V116" s="604"/>
      <c r="W116" s="604"/>
      <c r="X116" s="604"/>
      <c r="Y116" s="604"/>
      <c r="Z116" s="664">
        <v>20</v>
      </c>
      <c r="AA116" s="664"/>
      <c r="AB116" s="664"/>
      <c r="AC116" s="664"/>
      <c r="AD116" s="672" t="s">
        <v>404</v>
      </c>
      <c r="AE116" s="672"/>
      <c r="AF116" s="672"/>
      <c r="AG116" s="68" t="s">
        <v>288</v>
      </c>
    </row>
    <row r="117" spans="1:118" s="107" customFormat="1"/>
    <row r="118" spans="1:118" s="107" customFormat="1"/>
    <row r="119" spans="1:118" s="135" customFormat="1" ht="9.75">
      <c r="E119" s="135" t="s">
        <v>289</v>
      </c>
    </row>
    <row r="120" spans="1:118" s="135" customFormat="1" ht="9.75">
      <c r="H120" s="135" t="s">
        <v>290</v>
      </c>
    </row>
    <row r="121" spans="1:118" s="135" customFormat="1" ht="9.75">
      <c r="H121" s="135" t="s">
        <v>291</v>
      </c>
    </row>
    <row r="122" spans="1:118" s="135" customFormat="1" ht="9.75">
      <c r="H122" s="135" t="s">
        <v>292</v>
      </c>
    </row>
  </sheetData>
  <mergeCells count="565">
    <mergeCell ref="A1:FE1"/>
    <mergeCell ref="A116:B116"/>
    <mergeCell ref="C116:F116"/>
    <mergeCell ref="G116:H116"/>
    <mergeCell ref="I116:Y116"/>
    <mergeCell ref="Z116:AC116"/>
    <mergeCell ref="DF108:DI108"/>
    <mergeCell ref="B110:AN110"/>
    <mergeCell ref="AO110:AV110"/>
    <mergeCell ref="AW110:BU110"/>
    <mergeCell ref="AD116:AF116"/>
    <mergeCell ref="O113:AF113"/>
    <mergeCell ref="AH113:BG113"/>
    <mergeCell ref="CU110:DS110"/>
    <mergeCell ref="O114:AF114"/>
    <mergeCell ref="AH114:BG114"/>
    <mergeCell ref="BV114:CM114"/>
    <mergeCell ref="CO114:DN114"/>
    <mergeCell ref="BV110:CT110"/>
    <mergeCell ref="BV113:CM113"/>
    <mergeCell ref="CO113:DN113"/>
    <mergeCell ref="A107:AN109"/>
    <mergeCell ref="AO107:AV109"/>
    <mergeCell ref="AW107:BU107"/>
    <mergeCell ref="BV107:CT107"/>
    <mergeCell ref="CU107:DS107"/>
    <mergeCell ref="BD108:BG108"/>
    <mergeCell ref="BH108:BK108"/>
    <mergeCell ref="CC108:CF108"/>
    <mergeCell ref="CG108:CJ108"/>
    <mergeCell ref="DB108:DE108"/>
    <mergeCell ref="A105:DS105"/>
    <mergeCell ref="DA104:FE104"/>
    <mergeCell ref="DD103:EB103"/>
    <mergeCell ref="EC103:EY103"/>
    <mergeCell ref="B103:AY103"/>
    <mergeCell ref="AZ103:BG103"/>
    <mergeCell ref="BH103:CD103"/>
    <mergeCell ref="CE103:DC103"/>
    <mergeCell ref="EC90:EY92"/>
    <mergeCell ref="CE93:DC94"/>
    <mergeCell ref="AZ102:BG102"/>
    <mergeCell ref="BH102:CD102"/>
    <mergeCell ref="CE102:DC102"/>
    <mergeCell ref="DD102:EB102"/>
    <mergeCell ref="EC95:EY95"/>
    <mergeCell ref="DD96:EB96"/>
    <mergeCell ref="EC96:EY96"/>
    <mergeCell ref="EC93:EY94"/>
    <mergeCell ref="EC102:EY102"/>
    <mergeCell ref="DD100:EB101"/>
    <mergeCell ref="EC100:EY101"/>
    <mergeCell ref="CE100:DC101"/>
    <mergeCell ref="B99:AY99"/>
    <mergeCell ref="B96:AY96"/>
    <mergeCell ref="AZ96:BG96"/>
    <mergeCell ref="EC97:EY99"/>
    <mergeCell ref="CE96:DC96"/>
    <mergeCell ref="CE97:DC99"/>
    <mergeCell ref="DD95:EB95"/>
    <mergeCell ref="CE95:DC95"/>
    <mergeCell ref="B102:AY102"/>
    <mergeCell ref="B101:AY101"/>
    <mergeCell ref="A97:AY97"/>
    <mergeCell ref="AZ97:BG99"/>
    <mergeCell ref="B98:AY98"/>
    <mergeCell ref="DD97:EB99"/>
    <mergeCell ref="BH97:CD99"/>
    <mergeCell ref="BH96:CD96"/>
    <mergeCell ref="B100:AY100"/>
    <mergeCell ref="AZ100:BG101"/>
    <mergeCell ref="BH100:CD101"/>
    <mergeCell ref="AZ93:BG94"/>
    <mergeCell ref="BH93:CD94"/>
    <mergeCell ref="B92:AY92"/>
    <mergeCell ref="B95:AY95"/>
    <mergeCell ref="AZ95:BG95"/>
    <mergeCell ref="BH95:CD95"/>
    <mergeCell ref="DD93:EB94"/>
    <mergeCell ref="CE89:DC89"/>
    <mergeCell ref="B94:AY94"/>
    <mergeCell ref="B90:AY90"/>
    <mergeCell ref="AZ90:BG92"/>
    <mergeCell ref="BH90:CD92"/>
    <mergeCell ref="CE90:DC92"/>
    <mergeCell ref="DD90:EB92"/>
    <mergeCell ref="A91:AY91"/>
    <mergeCell ref="B93:AY93"/>
    <mergeCell ref="B88:AY88"/>
    <mergeCell ref="AZ88:BG88"/>
    <mergeCell ref="BH88:CD88"/>
    <mergeCell ref="BN82:BQ82"/>
    <mergeCell ref="EC89:EY89"/>
    <mergeCell ref="EC86:EY87"/>
    <mergeCell ref="CE88:DC88"/>
    <mergeCell ref="DD88:EB88"/>
    <mergeCell ref="EC88:EY88"/>
    <mergeCell ref="CE86:DC87"/>
    <mergeCell ref="DD86:EB87"/>
    <mergeCell ref="DD89:EB89"/>
    <mergeCell ref="B89:AY89"/>
    <mergeCell ref="AZ89:BG89"/>
    <mergeCell ref="BH89:CD89"/>
    <mergeCell ref="B86:AY86"/>
    <mergeCell ref="AZ86:BG87"/>
    <mergeCell ref="BH86:CD87"/>
    <mergeCell ref="B87:AY87"/>
    <mergeCell ref="BR82:BT82"/>
    <mergeCell ref="AZ80:BG83"/>
    <mergeCell ref="BH80:CD81"/>
    <mergeCell ref="DM80:DO80"/>
    <mergeCell ref="EC80:EY81"/>
    <mergeCell ref="DD82:EB83"/>
    <mergeCell ref="EM82:EO82"/>
    <mergeCell ref="B85:AY85"/>
    <mergeCell ref="B84:AY84"/>
    <mergeCell ref="AZ84:BG85"/>
    <mergeCell ref="BH84:CD85"/>
    <mergeCell ref="CE84:DC85"/>
    <mergeCell ref="DD84:EB85"/>
    <mergeCell ref="EC84:EY85"/>
    <mergeCell ref="CE82:DC83"/>
    <mergeCell ref="A80:AY83"/>
    <mergeCell ref="EI82:EL82"/>
    <mergeCell ref="CJ76:DA76"/>
    <mergeCell ref="DT76:EL76"/>
    <mergeCell ref="EM76:FE76"/>
    <mergeCell ref="A78:EY78"/>
    <mergeCell ref="DB76:DS76"/>
    <mergeCell ref="EH77:FE77"/>
    <mergeCell ref="B76:AP76"/>
    <mergeCell ref="AQ76:AW76"/>
    <mergeCell ref="AX76:BP76"/>
    <mergeCell ref="BQ76:CI76"/>
    <mergeCell ref="EM72:FE72"/>
    <mergeCell ref="CJ73:DA73"/>
    <mergeCell ref="DB73:DS73"/>
    <mergeCell ref="BQ73:CI73"/>
    <mergeCell ref="CH74:CI74"/>
    <mergeCell ref="CJ74:DA75"/>
    <mergeCell ref="EM71:EN71"/>
    <mergeCell ref="DT74:EL75"/>
    <mergeCell ref="EM74:FE75"/>
    <mergeCell ref="DB72:DS72"/>
    <mergeCell ref="FD71:FE71"/>
    <mergeCell ref="DT71:DU71"/>
    <mergeCell ref="DV71:EJ71"/>
    <mergeCell ref="EO71:FC71"/>
    <mergeCell ref="EM73:FE73"/>
    <mergeCell ref="EK71:EL71"/>
    <mergeCell ref="BQ74:BR74"/>
    <mergeCell ref="B72:AP72"/>
    <mergeCell ref="DT72:EL72"/>
    <mergeCell ref="AQ72:AW72"/>
    <mergeCell ref="AX72:BP72"/>
    <mergeCell ref="BQ72:CI72"/>
    <mergeCell ref="CJ72:DA72"/>
    <mergeCell ref="BS74:CG74"/>
    <mergeCell ref="DB74:DS75"/>
    <mergeCell ref="DT73:EL73"/>
    <mergeCell ref="B73:AP73"/>
    <mergeCell ref="AQ73:AW73"/>
    <mergeCell ref="AX73:BP73"/>
    <mergeCell ref="B74:AF74"/>
    <mergeCell ref="AG74:AI74"/>
    <mergeCell ref="AQ74:AW74"/>
    <mergeCell ref="AX74:BP75"/>
    <mergeCell ref="AQ75:AW75"/>
    <mergeCell ref="CJ70:DA70"/>
    <mergeCell ref="DB70:DS70"/>
    <mergeCell ref="CJ69:DA69"/>
    <mergeCell ref="DB69:DS69"/>
    <mergeCell ref="DT70:EL70"/>
    <mergeCell ref="EM70:EN70"/>
    <mergeCell ref="EO70:FC70"/>
    <mergeCell ref="FD70:FE70"/>
    <mergeCell ref="B71:AP71"/>
    <mergeCell ref="CJ71:DA71"/>
    <mergeCell ref="DB71:DS71"/>
    <mergeCell ref="AQ70:AW70"/>
    <mergeCell ref="AX70:BP70"/>
    <mergeCell ref="BQ70:CI70"/>
    <mergeCell ref="B70:AP70"/>
    <mergeCell ref="AQ71:AW71"/>
    <mergeCell ref="AX71:BP71"/>
    <mergeCell ref="BQ71:CI71"/>
    <mergeCell ref="DT69:EL69"/>
    <mergeCell ref="EM69:EN69"/>
    <mergeCell ref="EO69:FC69"/>
    <mergeCell ref="FD69:FE69"/>
    <mergeCell ref="B69:AP69"/>
    <mergeCell ref="AQ69:AW69"/>
    <mergeCell ref="AX69:AY69"/>
    <mergeCell ref="AZ69:BN69"/>
    <mergeCell ref="BO69:BP69"/>
    <mergeCell ref="BQ69:CI69"/>
    <mergeCell ref="FD67:FE67"/>
    <mergeCell ref="EO66:FC66"/>
    <mergeCell ref="FD66:FE66"/>
    <mergeCell ref="EK67:EL67"/>
    <mergeCell ref="EM67:EN67"/>
    <mergeCell ref="EO67:FC67"/>
    <mergeCell ref="EO68:FC68"/>
    <mergeCell ref="FD68:FE68"/>
    <mergeCell ref="EM68:EN68"/>
    <mergeCell ref="B68:AP68"/>
    <mergeCell ref="AQ68:AW68"/>
    <mergeCell ref="DV67:EJ67"/>
    <mergeCell ref="AX67:BP67"/>
    <mergeCell ref="BO68:BP68"/>
    <mergeCell ref="BQ68:CI68"/>
    <mergeCell ref="AX68:AY68"/>
    <mergeCell ref="AZ68:BN68"/>
    <mergeCell ref="DT68:EL68"/>
    <mergeCell ref="CL67:CY67"/>
    <mergeCell ref="CJ68:DA68"/>
    <mergeCell ref="DB68:DS68"/>
    <mergeCell ref="DT67:DU67"/>
    <mergeCell ref="EK64:EL65"/>
    <mergeCell ref="EM64:EN65"/>
    <mergeCell ref="EK66:EL66"/>
    <mergeCell ref="EM66:EN66"/>
    <mergeCell ref="CL66:CY66"/>
    <mergeCell ref="DV66:EJ66"/>
    <mergeCell ref="B67:AP67"/>
    <mergeCell ref="AQ67:AW67"/>
    <mergeCell ref="CZ67:DA67"/>
    <mergeCell ref="BQ67:CI67"/>
    <mergeCell ref="CJ67:CK67"/>
    <mergeCell ref="DB67:DS67"/>
    <mergeCell ref="B64:AP64"/>
    <mergeCell ref="DT66:DU66"/>
    <mergeCell ref="CZ66:DA66"/>
    <mergeCell ref="DB66:DS66"/>
    <mergeCell ref="B66:AP66"/>
    <mergeCell ref="AQ66:AW66"/>
    <mergeCell ref="AX66:BP66"/>
    <mergeCell ref="BQ66:CI66"/>
    <mergeCell ref="CJ66:CK66"/>
    <mergeCell ref="CJ64:DA65"/>
    <mergeCell ref="AQ64:AW65"/>
    <mergeCell ref="AX64:BP65"/>
    <mergeCell ref="BQ64:CI65"/>
    <mergeCell ref="DT64:DU65"/>
    <mergeCell ref="B65:AP65"/>
    <mergeCell ref="DT62:EL62"/>
    <mergeCell ref="EM62:FE62"/>
    <mergeCell ref="CJ62:DA62"/>
    <mergeCell ref="DB62:DS62"/>
    <mergeCell ref="EM63:EN63"/>
    <mergeCell ref="EO64:FC65"/>
    <mergeCell ref="DV63:EJ63"/>
    <mergeCell ref="CJ63:CK63"/>
    <mergeCell ref="CL63:CY63"/>
    <mergeCell ref="DB64:DS65"/>
    <mergeCell ref="DR63:DS63"/>
    <mergeCell ref="DT63:DU63"/>
    <mergeCell ref="CZ63:DA63"/>
    <mergeCell ref="DB63:DC63"/>
    <mergeCell ref="FD64:FE65"/>
    <mergeCell ref="EO63:FC63"/>
    <mergeCell ref="FD63:FE63"/>
    <mergeCell ref="EK63:EL63"/>
    <mergeCell ref="DD63:DQ63"/>
    <mergeCell ref="DV64:EJ65"/>
    <mergeCell ref="BO63:BP63"/>
    <mergeCell ref="BQ63:CI63"/>
    <mergeCell ref="B63:AP63"/>
    <mergeCell ref="AQ63:AW63"/>
    <mergeCell ref="AX63:AY63"/>
    <mergeCell ref="AZ63:BN63"/>
    <mergeCell ref="B60:AP60"/>
    <mergeCell ref="AQ60:AW60"/>
    <mergeCell ref="AX61:BP61"/>
    <mergeCell ref="BQ61:CI61"/>
    <mergeCell ref="B61:AP61"/>
    <mergeCell ref="AQ61:AW61"/>
    <mergeCell ref="AX62:BP62"/>
    <mergeCell ref="BQ62:CI62"/>
    <mergeCell ref="B62:AP62"/>
    <mergeCell ref="AQ62:AW62"/>
    <mergeCell ref="DT61:EL61"/>
    <mergeCell ref="EM61:FE61"/>
    <mergeCell ref="AX60:BP60"/>
    <mergeCell ref="BQ60:CI60"/>
    <mergeCell ref="CJ60:DA60"/>
    <mergeCell ref="DB60:DS60"/>
    <mergeCell ref="DT60:EL60"/>
    <mergeCell ref="EM60:FE60"/>
    <mergeCell ref="CJ61:DA61"/>
    <mergeCell ref="DB61:DS61"/>
    <mergeCell ref="DB56:DS57"/>
    <mergeCell ref="B59:AP59"/>
    <mergeCell ref="AQ59:AW59"/>
    <mergeCell ref="AX59:BP59"/>
    <mergeCell ref="BQ59:CI59"/>
    <mergeCell ref="DT59:EL59"/>
    <mergeCell ref="EM59:FE59"/>
    <mergeCell ref="CJ59:DA59"/>
    <mergeCell ref="DB59:DS59"/>
    <mergeCell ref="DT56:EL57"/>
    <mergeCell ref="AQ54:AW55"/>
    <mergeCell ref="AX54:BP55"/>
    <mergeCell ref="BQ54:CI55"/>
    <mergeCell ref="CJ54:DA55"/>
    <mergeCell ref="DB54:DS55"/>
    <mergeCell ref="U54:W54"/>
    <mergeCell ref="DT58:EL58"/>
    <mergeCell ref="EM58:FE58"/>
    <mergeCell ref="DT54:EL55"/>
    <mergeCell ref="EM54:FE55"/>
    <mergeCell ref="B55:AP55"/>
    <mergeCell ref="B56:AP56"/>
    <mergeCell ref="AQ56:AW57"/>
    <mergeCell ref="AX56:BP57"/>
    <mergeCell ref="BQ56:CI57"/>
    <mergeCell ref="EM56:FE57"/>
    <mergeCell ref="B57:AP57"/>
    <mergeCell ref="B58:AP58"/>
    <mergeCell ref="AQ58:AW58"/>
    <mergeCell ref="AX58:BP58"/>
    <mergeCell ref="BQ58:CI58"/>
    <mergeCell ref="CJ58:DA58"/>
    <mergeCell ref="DB58:DS58"/>
    <mergeCell ref="CJ56:DA57"/>
    <mergeCell ref="BQ52:BR52"/>
    <mergeCell ref="BS52:CG52"/>
    <mergeCell ref="CH52:CI52"/>
    <mergeCell ref="CJ52:DA53"/>
    <mergeCell ref="DB52:DS53"/>
    <mergeCell ref="DT51:EL51"/>
    <mergeCell ref="B52:AF52"/>
    <mergeCell ref="AG52:AI52"/>
    <mergeCell ref="AQ52:AW52"/>
    <mergeCell ref="AX52:BP53"/>
    <mergeCell ref="AQ53:AW53"/>
    <mergeCell ref="B51:AP51"/>
    <mergeCell ref="AQ51:AW51"/>
    <mergeCell ref="AX51:BP51"/>
    <mergeCell ref="CJ51:DA51"/>
    <mergeCell ref="BQ51:CI51"/>
    <mergeCell ref="EM50:FE50"/>
    <mergeCell ref="FD49:FE49"/>
    <mergeCell ref="DB49:DS49"/>
    <mergeCell ref="EK49:EL49"/>
    <mergeCell ref="EM49:EN49"/>
    <mergeCell ref="DT49:DU49"/>
    <mergeCell ref="EM52:FE53"/>
    <mergeCell ref="EM51:FE51"/>
    <mergeCell ref="DB51:DS51"/>
    <mergeCell ref="DT52:EL53"/>
    <mergeCell ref="EO49:FC49"/>
    <mergeCell ref="BQ47:CI47"/>
    <mergeCell ref="CJ47:DA47"/>
    <mergeCell ref="B50:AP50"/>
    <mergeCell ref="AQ50:AW50"/>
    <mergeCell ref="DT48:EL48"/>
    <mergeCell ref="BQ50:CI50"/>
    <mergeCell ref="CJ50:DA50"/>
    <mergeCell ref="DB50:DS50"/>
    <mergeCell ref="B49:AP49"/>
    <mergeCell ref="AQ49:AW49"/>
    <mergeCell ref="AX49:BP49"/>
    <mergeCell ref="DT50:EL50"/>
    <mergeCell ref="AX50:BP50"/>
    <mergeCell ref="BQ49:CI49"/>
    <mergeCell ref="CJ49:DA49"/>
    <mergeCell ref="DV49:EJ49"/>
    <mergeCell ref="B48:AP48"/>
    <mergeCell ref="B45:AP45"/>
    <mergeCell ref="AQ45:AW45"/>
    <mergeCell ref="AX45:BP45"/>
    <mergeCell ref="BQ45:CI45"/>
    <mergeCell ref="EM45:EN45"/>
    <mergeCell ref="DB45:DS45"/>
    <mergeCell ref="EK45:EL45"/>
    <mergeCell ref="FD48:FE48"/>
    <mergeCell ref="AQ47:AW47"/>
    <mergeCell ref="AX47:AY47"/>
    <mergeCell ref="AZ47:BN47"/>
    <mergeCell ref="BO47:BP47"/>
    <mergeCell ref="EM47:EN47"/>
    <mergeCell ref="DT47:EL47"/>
    <mergeCell ref="EO47:FC47"/>
    <mergeCell ref="FD47:FE47"/>
    <mergeCell ref="EO48:FC48"/>
    <mergeCell ref="DB48:DS48"/>
    <mergeCell ref="EM48:EN48"/>
    <mergeCell ref="AQ48:AW48"/>
    <mergeCell ref="AX48:BP48"/>
    <mergeCell ref="BQ48:CI48"/>
    <mergeCell ref="CJ48:DA48"/>
    <mergeCell ref="DB47:DS47"/>
    <mergeCell ref="CJ45:CK45"/>
    <mergeCell ref="BQ44:CI44"/>
    <mergeCell ref="CJ44:CK44"/>
    <mergeCell ref="CL44:CY44"/>
    <mergeCell ref="DT45:DU45"/>
    <mergeCell ref="DV45:EJ45"/>
    <mergeCell ref="B47:AP47"/>
    <mergeCell ref="FD44:FE44"/>
    <mergeCell ref="FD45:FE45"/>
    <mergeCell ref="B46:AP46"/>
    <mergeCell ref="AQ46:AW46"/>
    <mergeCell ref="AX46:AY46"/>
    <mergeCell ref="AZ46:BN46"/>
    <mergeCell ref="BO46:BP46"/>
    <mergeCell ref="CL45:CY45"/>
    <mergeCell ref="CZ45:DA45"/>
    <mergeCell ref="EO45:FC45"/>
    <mergeCell ref="EO46:FC46"/>
    <mergeCell ref="BQ46:CI46"/>
    <mergeCell ref="CJ46:DA46"/>
    <mergeCell ref="DB46:DS46"/>
    <mergeCell ref="DT46:EL46"/>
    <mergeCell ref="FD46:FE46"/>
    <mergeCell ref="EM46:EN46"/>
    <mergeCell ref="B44:AP44"/>
    <mergeCell ref="AQ44:AW44"/>
    <mergeCell ref="AX44:BP44"/>
    <mergeCell ref="DB44:DS44"/>
    <mergeCell ref="EO44:FC44"/>
    <mergeCell ref="AX42:BP43"/>
    <mergeCell ref="DV44:EJ44"/>
    <mergeCell ref="CJ42:DA43"/>
    <mergeCell ref="DT44:DU44"/>
    <mergeCell ref="FD42:FE43"/>
    <mergeCell ref="DB42:DS43"/>
    <mergeCell ref="EK42:EL43"/>
    <mergeCell ref="EM42:EN43"/>
    <mergeCell ref="DT42:DU43"/>
    <mergeCell ref="DV42:EJ43"/>
    <mergeCell ref="EO42:FC43"/>
    <mergeCell ref="EM44:EN44"/>
    <mergeCell ref="CZ44:DA44"/>
    <mergeCell ref="EK44:EL44"/>
    <mergeCell ref="B41:AP41"/>
    <mergeCell ref="AQ41:AW41"/>
    <mergeCell ref="AX41:AY41"/>
    <mergeCell ref="AZ41:BN41"/>
    <mergeCell ref="B42:AP42"/>
    <mergeCell ref="AQ42:AW43"/>
    <mergeCell ref="BQ42:CI43"/>
    <mergeCell ref="DR41:DS41"/>
    <mergeCell ref="CZ41:DA41"/>
    <mergeCell ref="B43:AP43"/>
    <mergeCell ref="EK41:EL41"/>
    <mergeCell ref="EM41:EN41"/>
    <mergeCell ref="EO41:FC41"/>
    <mergeCell ref="FD41:FE41"/>
    <mergeCell ref="DT41:DU41"/>
    <mergeCell ref="DV41:EJ41"/>
    <mergeCell ref="DT35:EL35"/>
    <mergeCell ref="DB41:DC41"/>
    <mergeCell ref="BO41:BP41"/>
    <mergeCell ref="BQ41:CI41"/>
    <mergeCell ref="DD41:DQ41"/>
    <mergeCell ref="CJ41:CK41"/>
    <mergeCell ref="CL41:CY41"/>
    <mergeCell ref="CJ38:DA40"/>
    <mergeCell ref="DB38:DS40"/>
    <mergeCell ref="CJ35:DA35"/>
    <mergeCell ref="DB35:DS35"/>
    <mergeCell ref="A38:AP40"/>
    <mergeCell ref="AQ38:AW40"/>
    <mergeCell ref="AX38:BP40"/>
    <mergeCell ref="BQ38:CI40"/>
    <mergeCell ref="B35:AP35"/>
    <mergeCell ref="AQ35:AW35"/>
    <mergeCell ref="EM35:FE35"/>
    <mergeCell ref="DT38:EL40"/>
    <mergeCell ref="EM38:FE40"/>
    <mergeCell ref="DT33:EL33"/>
    <mergeCell ref="EM33:FE33"/>
    <mergeCell ref="CJ34:DA34"/>
    <mergeCell ref="DB34:DS34"/>
    <mergeCell ref="DT34:EL34"/>
    <mergeCell ref="EM34:FE34"/>
    <mergeCell ref="CJ33:DA33"/>
    <mergeCell ref="DB33:DS33"/>
    <mergeCell ref="AX35:BP35"/>
    <mergeCell ref="BQ35:CI35"/>
    <mergeCell ref="AX33:BP33"/>
    <mergeCell ref="BQ33:CI33"/>
    <mergeCell ref="B32:AP32"/>
    <mergeCell ref="AQ32:AW32"/>
    <mergeCell ref="AX32:BP32"/>
    <mergeCell ref="BQ32:CI32"/>
    <mergeCell ref="B33:AP33"/>
    <mergeCell ref="AQ33:AW33"/>
    <mergeCell ref="B34:AP34"/>
    <mergeCell ref="AQ34:AW34"/>
    <mergeCell ref="AX34:BP34"/>
    <mergeCell ref="BQ34:CI34"/>
    <mergeCell ref="CJ32:DA32"/>
    <mergeCell ref="DB32:DS32"/>
    <mergeCell ref="EM29:FE30"/>
    <mergeCell ref="CJ31:DA31"/>
    <mergeCell ref="DB31:DS31"/>
    <mergeCell ref="DT32:EL32"/>
    <mergeCell ref="EM32:FE32"/>
    <mergeCell ref="EM31:FE31"/>
    <mergeCell ref="DT31:EL31"/>
    <mergeCell ref="B25:AF25"/>
    <mergeCell ref="AG25:AI25"/>
    <mergeCell ref="AQ25:AW25"/>
    <mergeCell ref="AX25:BP26"/>
    <mergeCell ref="AX29:BP30"/>
    <mergeCell ref="B30:AP30"/>
    <mergeCell ref="B31:AP31"/>
    <mergeCell ref="U27:W27"/>
    <mergeCell ref="AQ27:AW28"/>
    <mergeCell ref="AX27:BP28"/>
    <mergeCell ref="B28:AP28"/>
    <mergeCell ref="B29:AP29"/>
    <mergeCell ref="AQ29:AW30"/>
    <mergeCell ref="AQ31:AW31"/>
    <mergeCell ref="DT25:EL26"/>
    <mergeCell ref="EM25:FE26"/>
    <mergeCell ref="AQ26:AW26"/>
    <mergeCell ref="BQ25:BR25"/>
    <mergeCell ref="BS25:CG25"/>
    <mergeCell ref="CH25:CI25"/>
    <mergeCell ref="CJ25:DA26"/>
    <mergeCell ref="DB25:DS26"/>
    <mergeCell ref="AX31:BP31"/>
    <mergeCell ref="EM27:FE28"/>
    <mergeCell ref="BQ27:CI28"/>
    <mergeCell ref="CJ27:DA28"/>
    <mergeCell ref="CJ29:DA30"/>
    <mergeCell ref="DB29:DS30"/>
    <mergeCell ref="BQ31:CI31"/>
    <mergeCell ref="BQ29:CI30"/>
    <mergeCell ref="DT29:EL30"/>
    <mergeCell ref="DB27:DS28"/>
    <mergeCell ref="DT27:EL28"/>
    <mergeCell ref="A21:FE21"/>
    <mergeCell ref="A22:AP24"/>
    <mergeCell ref="AQ22:AW24"/>
    <mergeCell ref="AX22:BP24"/>
    <mergeCell ref="BQ22:CI24"/>
    <mergeCell ref="CJ22:DA24"/>
    <mergeCell ref="DB22:DS24"/>
    <mergeCell ref="DT22:EL24"/>
    <mergeCell ref="EM22:FE24"/>
    <mergeCell ref="CH12:DA12"/>
    <mergeCell ref="CH13:CM13"/>
    <mergeCell ref="CN13:CU13"/>
    <mergeCell ref="CV13:DA13"/>
    <mergeCell ref="A10:CG10"/>
    <mergeCell ref="AJ11:AP11"/>
    <mergeCell ref="AQ11:AT11"/>
    <mergeCell ref="CH11:DA11"/>
    <mergeCell ref="CH19:DA19"/>
    <mergeCell ref="N14:BU14"/>
    <mergeCell ref="CH14:DA14"/>
    <mergeCell ref="CH15:DA15"/>
    <mergeCell ref="A16:S16"/>
    <mergeCell ref="T16:BU16"/>
    <mergeCell ref="CH16:DA16"/>
    <mergeCell ref="A17:BA17"/>
    <mergeCell ref="BB17:CD17"/>
    <mergeCell ref="CH17:CQ18"/>
    <mergeCell ref="CR17:DA18"/>
    <mergeCell ref="A18:BO18"/>
  </mergeCells>
  <phoneticPr fontId="11" type="noConversion"/>
  <pageMargins left="0.9055118110236221" right="0.51181102362204722" top="0.15748031496062992" bottom="0.15748031496062992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E96"/>
  <sheetViews>
    <sheetView view="pageBreakPreview" zoomScaleNormal="100" zoomScaleSheetLayoutView="100" workbookViewId="0">
      <selection activeCell="EE23" sqref="EE23"/>
    </sheetView>
  </sheetViews>
  <sheetFormatPr defaultColWidth="1" defaultRowHeight="12.75"/>
  <cols>
    <col min="1" max="16384" width="1" style="138"/>
  </cols>
  <sheetData>
    <row r="1" spans="1:161" customFormat="1" ht="41.25" customHeight="1">
      <c r="A1" s="663" t="s">
        <v>405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  <c r="AU1" s="663"/>
      <c r="AV1" s="663"/>
      <c r="AW1" s="663"/>
      <c r="AX1" s="663"/>
      <c r="AY1" s="663"/>
      <c r="AZ1" s="663"/>
      <c r="BA1" s="663"/>
      <c r="BB1" s="663"/>
      <c r="BC1" s="663"/>
      <c r="BD1" s="663"/>
      <c r="BE1" s="663"/>
      <c r="BF1" s="663"/>
      <c r="BG1" s="663"/>
      <c r="BH1" s="663"/>
      <c r="BI1" s="663"/>
      <c r="BJ1" s="663"/>
      <c r="BK1" s="663"/>
      <c r="BL1" s="663"/>
      <c r="BM1" s="663"/>
      <c r="BN1" s="663"/>
      <c r="BO1" s="663"/>
      <c r="BP1" s="663"/>
      <c r="BQ1" s="663"/>
      <c r="BR1" s="663"/>
      <c r="BS1" s="663"/>
      <c r="BT1" s="663"/>
      <c r="BU1" s="663"/>
      <c r="BV1" s="663"/>
      <c r="BW1" s="663"/>
      <c r="BX1" s="663"/>
      <c r="BY1" s="663"/>
      <c r="BZ1" s="663"/>
      <c r="CA1" s="663"/>
      <c r="CB1" s="663"/>
      <c r="CC1" s="663"/>
      <c r="CD1" s="663"/>
      <c r="CE1" s="663"/>
      <c r="CF1" s="663"/>
      <c r="CG1" s="663"/>
      <c r="CH1" s="663"/>
      <c r="CI1" s="663"/>
      <c r="CJ1" s="663"/>
      <c r="CK1" s="663"/>
      <c r="CL1" s="663"/>
      <c r="CM1" s="663"/>
      <c r="CN1" s="663"/>
      <c r="CO1" s="663"/>
      <c r="CP1" s="663"/>
      <c r="CQ1" s="663"/>
      <c r="CR1" s="663"/>
      <c r="CS1" s="663"/>
      <c r="CT1" s="663"/>
      <c r="CU1" s="663"/>
      <c r="CV1" s="663"/>
      <c r="CW1" s="663"/>
      <c r="CX1" s="663"/>
      <c r="CY1" s="663"/>
      <c r="CZ1" s="663"/>
      <c r="DA1" s="663"/>
      <c r="DB1" s="663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1" customFormat="1" ht="12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</row>
    <row r="3" spans="1:161" s="136" customFormat="1" ht="12" customHeight="1">
      <c r="DA3" s="137" t="s">
        <v>317</v>
      </c>
    </row>
    <row r="4" spans="1:161" ht="15" customHeight="1"/>
    <row r="5" spans="1:161" ht="15" customHeight="1"/>
    <row r="6" spans="1:161" ht="15" customHeight="1"/>
    <row r="7" spans="1:161" ht="15" customHeight="1"/>
    <row r="8" spans="1:161" ht="15" customHeight="1"/>
    <row r="9" spans="1:161" s="141" customFormat="1" ht="15">
      <c r="A9" s="422" t="s">
        <v>293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2"/>
      <c r="BF9" s="422"/>
      <c r="BG9" s="422"/>
      <c r="BH9" s="422"/>
      <c r="BI9" s="422"/>
      <c r="BJ9" s="422"/>
      <c r="BK9" s="422"/>
      <c r="BL9" s="422"/>
      <c r="BM9" s="422"/>
      <c r="BN9" s="422"/>
      <c r="BO9" s="422"/>
      <c r="BP9" s="422"/>
      <c r="BQ9" s="422"/>
      <c r="BR9" s="422"/>
      <c r="BS9" s="422"/>
      <c r="BT9" s="422"/>
      <c r="BU9" s="422"/>
      <c r="BV9" s="422"/>
      <c r="BW9" s="422"/>
      <c r="BX9" s="422"/>
      <c r="BY9" s="422"/>
      <c r="BZ9" s="422"/>
      <c r="CA9" s="422"/>
      <c r="CB9" s="422"/>
      <c r="CC9" s="422"/>
      <c r="CD9" s="422"/>
      <c r="CE9" s="422"/>
      <c r="CF9" s="422"/>
      <c r="CG9" s="139"/>
      <c r="CH9" s="139"/>
      <c r="CI9" s="139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</row>
    <row r="10" spans="1:161" s="141" customFormat="1" ht="15" customHeight="1" thickBot="1">
      <c r="Z10" s="142" t="s">
        <v>294</v>
      </c>
      <c r="AA10" s="142"/>
      <c r="AB10" s="142"/>
      <c r="AC10" s="142"/>
      <c r="AD10" s="692" t="s">
        <v>375</v>
      </c>
      <c r="AE10" s="692"/>
      <c r="AF10" s="692"/>
      <c r="AG10" s="692"/>
      <c r="AH10" s="692"/>
      <c r="AI10" s="692"/>
      <c r="AJ10" s="692"/>
      <c r="AK10" s="692"/>
      <c r="AL10" s="692"/>
      <c r="AM10" s="692"/>
      <c r="AN10" s="692"/>
      <c r="AO10" s="692"/>
      <c r="AP10" s="692"/>
      <c r="AQ10" s="692"/>
      <c r="AR10" s="692"/>
      <c r="AS10" s="692"/>
      <c r="AT10" s="692"/>
      <c r="AU10" s="692"/>
      <c r="AV10" s="692"/>
      <c r="AW10" s="692"/>
      <c r="AX10" s="423">
        <v>20</v>
      </c>
      <c r="AY10" s="423"/>
      <c r="AZ10" s="423"/>
      <c r="BA10" s="423"/>
      <c r="BB10" s="424" t="s">
        <v>383</v>
      </c>
      <c r="BC10" s="424"/>
      <c r="BD10" s="424"/>
      <c r="BE10" s="424"/>
      <c r="BF10" s="142"/>
      <c r="BG10" s="142" t="s">
        <v>178</v>
      </c>
      <c r="BH10" s="142"/>
      <c r="BI10" s="140"/>
      <c r="CG10" s="686" t="s">
        <v>74</v>
      </c>
      <c r="CH10" s="687"/>
      <c r="CI10" s="687"/>
      <c r="CJ10" s="687"/>
      <c r="CK10" s="687"/>
      <c r="CL10" s="687"/>
      <c r="CM10" s="687"/>
      <c r="CN10" s="687"/>
      <c r="CO10" s="687"/>
      <c r="CP10" s="687"/>
      <c r="CQ10" s="687"/>
      <c r="CR10" s="687"/>
      <c r="CS10" s="687"/>
      <c r="CT10" s="687"/>
      <c r="CU10" s="687"/>
      <c r="CV10" s="687"/>
      <c r="CW10" s="687"/>
      <c r="CX10" s="687"/>
      <c r="CY10" s="687"/>
      <c r="CZ10" s="688"/>
    </row>
    <row r="11" spans="1:161" s="141" customFormat="1" ht="15" customHeight="1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4" t="s">
        <v>72</v>
      </c>
      <c r="CG11" s="689" t="s">
        <v>295</v>
      </c>
      <c r="CH11" s="690"/>
      <c r="CI11" s="690"/>
      <c r="CJ11" s="690"/>
      <c r="CK11" s="690"/>
      <c r="CL11" s="690"/>
      <c r="CM11" s="690"/>
      <c r="CN11" s="690"/>
      <c r="CO11" s="690"/>
      <c r="CP11" s="690"/>
      <c r="CQ11" s="690"/>
      <c r="CR11" s="690"/>
      <c r="CS11" s="690"/>
      <c r="CT11" s="690"/>
      <c r="CU11" s="690"/>
      <c r="CV11" s="690"/>
      <c r="CW11" s="690"/>
      <c r="CX11" s="690"/>
      <c r="CY11" s="690"/>
      <c r="CZ11" s="691"/>
    </row>
    <row r="12" spans="1:161" s="141" customFormat="1" ht="15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4" t="s">
        <v>157</v>
      </c>
      <c r="CG12" s="693" t="s">
        <v>394</v>
      </c>
      <c r="CH12" s="694"/>
      <c r="CI12" s="694"/>
      <c r="CJ12" s="694"/>
      <c r="CK12" s="694"/>
      <c r="CL12" s="694"/>
      <c r="CM12" s="694" t="s">
        <v>364</v>
      </c>
      <c r="CN12" s="694"/>
      <c r="CO12" s="694"/>
      <c r="CP12" s="694"/>
      <c r="CQ12" s="694"/>
      <c r="CR12" s="694"/>
      <c r="CS12" s="694"/>
      <c r="CT12" s="694"/>
      <c r="CU12" s="694" t="s">
        <v>397</v>
      </c>
      <c r="CV12" s="694"/>
      <c r="CW12" s="694"/>
      <c r="CX12" s="694"/>
      <c r="CY12" s="694"/>
      <c r="CZ12" s="695"/>
    </row>
    <row r="13" spans="1:161" s="141" customFormat="1" ht="24" customHeight="1">
      <c r="A13" s="143" t="s">
        <v>180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429" t="str">
        <f>Баланс!C8</f>
        <v>Общество с ограниченной ответственностью "Энергокомфорт". Единая Карельская сбытовая компания"</v>
      </c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29"/>
      <c r="AQ13" s="429"/>
      <c r="AR13" s="429"/>
      <c r="AS13" s="429"/>
      <c r="AT13" s="429"/>
      <c r="AU13" s="429"/>
      <c r="AV13" s="429"/>
      <c r="AW13" s="429"/>
      <c r="AX13" s="429"/>
      <c r="AY13" s="429"/>
      <c r="AZ13" s="429"/>
      <c r="BA13" s="429"/>
      <c r="BB13" s="429"/>
      <c r="BC13" s="429"/>
      <c r="BD13" s="429"/>
      <c r="BE13" s="429"/>
      <c r="BF13" s="42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429"/>
      <c r="BS13" s="429"/>
      <c r="BT13" s="429"/>
      <c r="BU13" s="429"/>
      <c r="BX13" s="143"/>
      <c r="BY13" s="143"/>
      <c r="BZ13" s="143"/>
      <c r="CA13" s="143"/>
      <c r="CB13" s="143"/>
      <c r="CC13" s="143"/>
      <c r="CD13" s="143"/>
      <c r="CE13" s="144" t="s">
        <v>1</v>
      </c>
      <c r="CG13" s="693" t="s">
        <v>365</v>
      </c>
      <c r="CH13" s="694"/>
      <c r="CI13" s="694"/>
      <c r="CJ13" s="694"/>
      <c r="CK13" s="694"/>
      <c r="CL13" s="694"/>
      <c r="CM13" s="694"/>
      <c r="CN13" s="694"/>
      <c r="CO13" s="694"/>
      <c r="CP13" s="694"/>
      <c r="CQ13" s="694"/>
      <c r="CR13" s="694"/>
      <c r="CS13" s="694"/>
      <c r="CT13" s="694"/>
      <c r="CU13" s="694"/>
      <c r="CV13" s="694"/>
      <c r="CW13" s="694"/>
      <c r="CX13" s="694"/>
      <c r="CY13" s="694"/>
      <c r="CZ13" s="695"/>
    </row>
    <row r="14" spans="1:161" s="141" customFormat="1" ht="15" customHeight="1">
      <c r="A14" s="143" t="s">
        <v>2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4" t="s">
        <v>3</v>
      </c>
      <c r="CG14" s="696" t="s">
        <v>366</v>
      </c>
      <c r="CH14" s="697"/>
      <c r="CI14" s="697"/>
      <c r="CJ14" s="697"/>
      <c r="CK14" s="697"/>
      <c r="CL14" s="697"/>
      <c r="CM14" s="697"/>
      <c r="CN14" s="697"/>
      <c r="CO14" s="697"/>
      <c r="CP14" s="697"/>
      <c r="CQ14" s="697"/>
      <c r="CR14" s="697"/>
      <c r="CS14" s="697"/>
      <c r="CT14" s="697"/>
      <c r="CU14" s="697"/>
      <c r="CV14" s="697"/>
      <c r="CW14" s="697"/>
      <c r="CX14" s="697"/>
      <c r="CY14" s="697"/>
      <c r="CZ14" s="698"/>
    </row>
    <row r="15" spans="1:161" s="141" customFormat="1" ht="24.75" customHeight="1">
      <c r="A15" s="433" t="s">
        <v>181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4" t="str">
        <f>ОИК!T16</f>
        <v>Оптовая торговля электрической и тепловой энергией (без их передачи и распределения)</v>
      </c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143"/>
      <c r="BW15" s="143"/>
      <c r="BX15" s="143"/>
      <c r="BY15" s="143"/>
      <c r="BZ15" s="143"/>
      <c r="CA15" s="143"/>
      <c r="CB15" s="143"/>
      <c r="CC15" s="143"/>
      <c r="CD15" s="143"/>
      <c r="CE15" s="144" t="s">
        <v>4</v>
      </c>
      <c r="CG15" s="693" t="s">
        <v>377</v>
      </c>
      <c r="CH15" s="694"/>
      <c r="CI15" s="694"/>
      <c r="CJ15" s="694"/>
      <c r="CK15" s="694"/>
      <c r="CL15" s="694"/>
      <c r="CM15" s="694"/>
      <c r="CN15" s="694"/>
      <c r="CO15" s="694"/>
      <c r="CP15" s="694"/>
      <c r="CQ15" s="694"/>
      <c r="CR15" s="694"/>
      <c r="CS15" s="694"/>
      <c r="CT15" s="694"/>
      <c r="CU15" s="694"/>
      <c r="CV15" s="694"/>
      <c r="CW15" s="694"/>
      <c r="CX15" s="694"/>
      <c r="CY15" s="694"/>
      <c r="CZ15" s="695"/>
    </row>
    <row r="16" spans="1:161" s="141" customFormat="1" ht="15" customHeight="1">
      <c r="A16" s="438" t="s">
        <v>182</v>
      </c>
      <c r="B16" s="438"/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9"/>
      <c r="BC16" s="439"/>
      <c r="BD16" s="439"/>
      <c r="BE16" s="439"/>
      <c r="BF16" s="439"/>
      <c r="BG16" s="439"/>
      <c r="BH16" s="439"/>
      <c r="BI16" s="439"/>
      <c r="BJ16" s="439"/>
      <c r="BK16" s="439"/>
      <c r="BL16" s="439"/>
      <c r="BM16" s="439"/>
      <c r="BN16" s="439"/>
      <c r="BO16" s="439"/>
      <c r="BP16" s="439"/>
      <c r="BQ16" s="439"/>
      <c r="BR16" s="439"/>
      <c r="BS16" s="439"/>
      <c r="BT16" s="439"/>
      <c r="BU16" s="439"/>
      <c r="BV16" s="439"/>
      <c r="BW16" s="439"/>
      <c r="BX16" s="439"/>
      <c r="BY16" s="439"/>
      <c r="BZ16" s="439"/>
      <c r="CA16" s="439"/>
      <c r="CB16" s="439"/>
      <c r="CC16" s="439"/>
      <c r="CE16" s="143"/>
      <c r="CG16" s="693" t="s">
        <v>367</v>
      </c>
      <c r="CH16" s="694"/>
      <c r="CI16" s="694"/>
      <c r="CJ16" s="694"/>
      <c r="CK16" s="694"/>
      <c r="CL16" s="694"/>
      <c r="CM16" s="694"/>
      <c r="CN16" s="694"/>
      <c r="CO16" s="694"/>
      <c r="CP16" s="694"/>
      <c r="CQ16" s="694" t="s">
        <v>368</v>
      </c>
      <c r="CR16" s="694"/>
      <c r="CS16" s="694"/>
      <c r="CT16" s="694"/>
      <c r="CU16" s="694"/>
      <c r="CV16" s="694"/>
      <c r="CW16" s="694"/>
      <c r="CX16" s="694"/>
      <c r="CY16" s="694"/>
      <c r="CZ16" s="695"/>
    </row>
    <row r="17" spans="1:105" s="141" customFormat="1" ht="15" customHeight="1">
      <c r="A17" s="439" t="str">
        <f>ОИК!A18</f>
        <v>Общества с ограниченной ответственностью/Частная собственность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439"/>
      <c r="BA17" s="439"/>
      <c r="BB17" s="439"/>
      <c r="BC17" s="439"/>
      <c r="BD17" s="439"/>
      <c r="BE17" s="439"/>
      <c r="BF17" s="439"/>
      <c r="BG17" s="439"/>
      <c r="BH17" s="439"/>
      <c r="BI17" s="439"/>
      <c r="BJ17" s="439"/>
      <c r="BK17" s="439"/>
      <c r="BL17" s="439"/>
      <c r="BM17" s="439"/>
      <c r="BN17" s="146"/>
      <c r="BO17" s="146"/>
      <c r="BP17" s="146"/>
      <c r="BQ17" s="146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4" t="s">
        <v>6</v>
      </c>
      <c r="CG17" s="693"/>
      <c r="CH17" s="694"/>
      <c r="CI17" s="694"/>
      <c r="CJ17" s="694"/>
      <c r="CK17" s="694"/>
      <c r="CL17" s="694"/>
      <c r="CM17" s="694"/>
      <c r="CN17" s="694"/>
      <c r="CO17" s="694"/>
      <c r="CP17" s="694"/>
      <c r="CQ17" s="694"/>
      <c r="CR17" s="694"/>
      <c r="CS17" s="694"/>
      <c r="CT17" s="694"/>
      <c r="CU17" s="694"/>
      <c r="CV17" s="694"/>
      <c r="CW17" s="694"/>
      <c r="CX17" s="694"/>
      <c r="CY17" s="694"/>
      <c r="CZ17" s="695"/>
    </row>
    <row r="18" spans="1:105" s="141" customFormat="1" ht="15" customHeight="1" thickBot="1">
      <c r="A18" s="147" t="s">
        <v>373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4" t="s">
        <v>7</v>
      </c>
      <c r="CG18" s="699" t="s">
        <v>374</v>
      </c>
      <c r="CH18" s="700"/>
      <c r="CI18" s="700"/>
      <c r="CJ18" s="700"/>
      <c r="CK18" s="700"/>
      <c r="CL18" s="700"/>
      <c r="CM18" s="700"/>
      <c r="CN18" s="700"/>
      <c r="CO18" s="700"/>
      <c r="CP18" s="700"/>
      <c r="CQ18" s="700"/>
      <c r="CR18" s="700"/>
      <c r="CS18" s="700"/>
      <c r="CT18" s="700"/>
      <c r="CU18" s="700"/>
      <c r="CV18" s="700"/>
      <c r="CW18" s="700"/>
      <c r="CX18" s="700"/>
      <c r="CY18" s="700"/>
      <c r="CZ18" s="701"/>
    </row>
    <row r="19" spans="1:105" ht="30" customHeight="1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BV19" s="149"/>
      <c r="BW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</row>
    <row r="20" spans="1:105" ht="16.5" customHeight="1">
      <c r="A20" s="715" t="s">
        <v>146</v>
      </c>
      <c r="B20" s="716"/>
      <c r="C20" s="716"/>
      <c r="D20" s="716"/>
      <c r="E20" s="716"/>
      <c r="F20" s="716"/>
      <c r="G20" s="716"/>
      <c r="H20" s="716"/>
      <c r="I20" s="716"/>
      <c r="J20" s="716"/>
      <c r="K20" s="716"/>
      <c r="L20" s="716"/>
      <c r="M20" s="716"/>
      <c r="N20" s="716"/>
      <c r="O20" s="716"/>
      <c r="P20" s="716"/>
      <c r="Q20" s="716"/>
      <c r="R20" s="716"/>
      <c r="S20" s="716"/>
      <c r="T20" s="716"/>
      <c r="U20" s="716"/>
      <c r="V20" s="716"/>
      <c r="W20" s="716"/>
      <c r="X20" s="716"/>
      <c r="Y20" s="716"/>
      <c r="Z20" s="716"/>
      <c r="AA20" s="716"/>
      <c r="AB20" s="716"/>
      <c r="AC20" s="716"/>
      <c r="AD20" s="716"/>
      <c r="AE20" s="716"/>
      <c r="AF20" s="716"/>
      <c r="AG20" s="716"/>
      <c r="AH20" s="716"/>
      <c r="AI20" s="716"/>
      <c r="AJ20" s="716"/>
      <c r="AK20" s="716"/>
      <c r="AL20" s="716"/>
      <c r="AM20" s="716"/>
      <c r="AN20" s="716"/>
      <c r="AO20" s="716"/>
      <c r="AP20" s="716"/>
      <c r="AQ20" s="716"/>
      <c r="AR20" s="716"/>
      <c r="AS20" s="716"/>
      <c r="AT20" s="716"/>
      <c r="AU20" s="716"/>
      <c r="AV20" s="716"/>
      <c r="AW20" s="716"/>
      <c r="AX20" s="716"/>
      <c r="AY20" s="716"/>
      <c r="AZ20" s="716"/>
      <c r="BA20" s="716"/>
      <c r="BB20" s="716"/>
      <c r="BC20" s="716"/>
      <c r="BD20" s="716"/>
      <c r="BE20" s="716"/>
      <c r="BF20" s="716"/>
      <c r="BG20" s="716"/>
      <c r="BH20" s="716"/>
      <c r="BI20" s="716"/>
      <c r="BJ20" s="716"/>
      <c r="BK20" s="716"/>
      <c r="BL20" s="717"/>
      <c r="BM20" s="715" t="s">
        <v>184</v>
      </c>
      <c r="BN20" s="716"/>
      <c r="BO20" s="716"/>
      <c r="BP20" s="716"/>
      <c r="BQ20" s="716"/>
      <c r="BR20" s="716"/>
      <c r="BS20" s="717"/>
      <c r="BT20" s="150"/>
      <c r="BU20" s="151"/>
      <c r="BV20" s="152"/>
      <c r="BW20" s="152"/>
      <c r="BX20" s="153" t="s">
        <v>296</v>
      </c>
      <c r="BY20" s="714" t="s">
        <v>375</v>
      </c>
      <c r="BZ20" s="714"/>
      <c r="CA20" s="714"/>
      <c r="CB20" s="714"/>
      <c r="CC20" s="714"/>
      <c r="CD20" s="714"/>
      <c r="CE20" s="714"/>
      <c r="CF20" s="714"/>
      <c r="CG20" s="714"/>
      <c r="CH20" s="714"/>
      <c r="CI20" s="152"/>
      <c r="CJ20" s="154"/>
      <c r="CK20" s="150"/>
      <c r="CL20" s="151"/>
      <c r="CM20" s="152"/>
      <c r="CN20" s="152"/>
      <c r="CO20" s="153" t="s">
        <v>296</v>
      </c>
      <c r="CP20" s="714" t="s">
        <v>375</v>
      </c>
      <c r="CQ20" s="714"/>
      <c r="CR20" s="714"/>
      <c r="CS20" s="714"/>
      <c r="CT20" s="714"/>
      <c r="CU20" s="714"/>
      <c r="CV20" s="714"/>
      <c r="CW20" s="714"/>
      <c r="CX20" s="714"/>
      <c r="CY20" s="714"/>
      <c r="CZ20" s="152"/>
      <c r="DA20" s="154"/>
    </row>
    <row r="21" spans="1:105" ht="15.75" customHeight="1">
      <c r="A21" s="718"/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  <c r="AO21" s="719"/>
      <c r="AP21" s="719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19"/>
      <c r="BC21" s="719"/>
      <c r="BD21" s="719"/>
      <c r="BE21" s="719"/>
      <c r="BF21" s="719"/>
      <c r="BG21" s="719"/>
      <c r="BH21" s="719"/>
      <c r="BI21" s="719"/>
      <c r="BJ21" s="719"/>
      <c r="BK21" s="719"/>
      <c r="BL21" s="720"/>
      <c r="BM21" s="718"/>
      <c r="BN21" s="719"/>
      <c r="BO21" s="719"/>
      <c r="BP21" s="719"/>
      <c r="BQ21" s="719"/>
      <c r="BR21" s="719"/>
      <c r="BS21" s="720"/>
      <c r="BT21" s="155"/>
      <c r="BU21" s="149"/>
      <c r="BV21" s="149"/>
      <c r="BW21" s="703">
        <v>20</v>
      </c>
      <c r="BX21" s="703"/>
      <c r="BY21" s="703"/>
      <c r="BZ21" s="703"/>
      <c r="CA21" s="702" t="s">
        <v>383</v>
      </c>
      <c r="CB21" s="702"/>
      <c r="CC21" s="702"/>
      <c r="CD21" s="149" t="s">
        <v>258</v>
      </c>
      <c r="CE21" s="149"/>
      <c r="CF21" s="149"/>
      <c r="CG21" s="156"/>
      <c r="CH21" s="156"/>
      <c r="CI21" s="156"/>
      <c r="CJ21" s="157"/>
      <c r="CK21" s="155"/>
      <c r="CL21" s="149"/>
      <c r="CM21" s="149"/>
      <c r="CN21" s="703">
        <v>20</v>
      </c>
      <c r="CO21" s="703"/>
      <c r="CP21" s="703"/>
      <c r="CQ21" s="703"/>
      <c r="CR21" s="702" t="s">
        <v>372</v>
      </c>
      <c r="CS21" s="702"/>
      <c r="CT21" s="702"/>
      <c r="CU21" s="149" t="s">
        <v>261</v>
      </c>
      <c r="CV21" s="149"/>
      <c r="CW21" s="149"/>
      <c r="CX21" s="156"/>
      <c r="CY21" s="156"/>
      <c r="CZ21" s="156"/>
      <c r="DA21" s="157"/>
    </row>
    <row r="22" spans="1:105" ht="9.75" customHeight="1" thickBot="1">
      <c r="A22" s="721"/>
      <c r="B22" s="722"/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2"/>
      <c r="Z22" s="722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22"/>
      <c r="AT22" s="722"/>
      <c r="AU22" s="722"/>
      <c r="AV22" s="722"/>
      <c r="AW22" s="722"/>
      <c r="AX22" s="722"/>
      <c r="AY22" s="722"/>
      <c r="AZ22" s="722"/>
      <c r="BA22" s="722"/>
      <c r="BB22" s="722"/>
      <c r="BC22" s="722"/>
      <c r="BD22" s="722"/>
      <c r="BE22" s="722"/>
      <c r="BF22" s="722"/>
      <c r="BG22" s="722"/>
      <c r="BH22" s="722"/>
      <c r="BI22" s="722"/>
      <c r="BJ22" s="722"/>
      <c r="BK22" s="722"/>
      <c r="BL22" s="723"/>
      <c r="BM22" s="721"/>
      <c r="BN22" s="722"/>
      <c r="BO22" s="722"/>
      <c r="BP22" s="722"/>
      <c r="BQ22" s="722"/>
      <c r="BR22" s="722"/>
      <c r="BS22" s="723"/>
      <c r="BT22" s="155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7"/>
      <c r="CK22" s="155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7"/>
    </row>
    <row r="23" spans="1:105" ht="27" customHeight="1">
      <c r="A23" s="158"/>
      <c r="B23" s="727" t="s">
        <v>318</v>
      </c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7"/>
      <c r="AA23" s="727"/>
      <c r="AB23" s="727"/>
      <c r="AC23" s="727"/>
      <c r="AD23" s="727"/>
      <c r="AE23" s="727"/>
      <c r="AF23" s="727"/>
      <c r="AG23" s="727"/>
      <c r="AH23" s="727"/>
      <c r="AI23" s="727"/>
      <c r="AJ23" s="727"/>
      <c r="AK23" s="727"/>
      <c r="AL23" s="727"/>
      <c r="AM23" s="727"/>
      <c r="AN23" s="727"/>
      <c r="AO23" s="727"/>
      <c r="AP23" s="727"/>
      <c r="AQ23" s="727"/>
      <c r="AR23" s="727"/>
      <c r="AS23" s="727"/>
      <c r="AT23" s="727"/>
      <c r="AU23" s="727"/>
      <c r="AV23" s="727"/>
      <c r="AW23" s="727"/>
      <c r="AX23" s="727"/>
      <c r="AY23" s="727"/>
      <c r="AZ23" s="727"/>
      <c r="BA23" s="727"/>
      <c r="BB23" s="727"/>
      <c r="BC23" s="727"/>
      <c r="BD23" s="727"/>
      <c r="BE23" s="727"/>
      <c r="BF23" s="727"/>
      <c r="BG23" s="727"/>
      <c r="BH23" s="727"/>
      <c r="BI23" s="727"/>
      <c r="BJ23" s="727"/>
      <c r="BK23" s="727"/>
      <c r="BL23" s="727"/>
      <c r="BM23" s="728" t="s">
        <v>297</v>
      </c>
      <c r="BN23" s="729"/>
      <c r="BO23" s="729"/>
      <c r="BP23" s="729"/>
      <c r="BQ23" s="729"/>
      <c r="BR23" s="729"/>
      <c r="BS23" s="730"/>
      <c r="BT23" s="704">
        <f>BT25+BT27+BT28+BT29</f>
        <v>2705739.6528300005</v>
      </c>
      <c r="BU23" s="705"/>
      <c r="BV23" s="705"/>
      <c r="BW23" s="705"/>
      <c r="BX23" s="705"/>
      <c r="BY23" s="705"/>
      <c r="BZ23" s="705"/>
      <c r="CA23" s="705"/>
      <c r="CB23" s="705"/>
      <c r="CC23" s="705"/>
      <c r="CD23" s="705"/>
      <c r="CE23" s="705"/>
      <c r="CF23" s="705"/>
      <c r="CG23" s="705"/>
      <c r="CH23" s="705"/>
      <c r="CI23" s="705"/>
      <c r="CJ23" s="706"/>
      <c r="CK23" s="710">
        <f>SUM(CK25:DA29)</f>
        <v>2268716.2599999998</v>
      </c>
      <c r="CL23" s="705"/>
      <c r="CM23" s="705"/>
      <c r="CN23" s="705"/>
      <c r="CO23" s="705"/>
      <c r="CP23" s="705"/>
      <c r="CQ23" s="705"/>
      <c r="CR23" s="705"/>
      <c r="CS23" s="705"/>
      <c r="CT23" s="705"/>
      <c r="CU23" s="705"/>
      <c r="CV23" s="705"/>
      <c r="CW23" s="705"/>
      <c r="CX23" s="705"/>
      <c r="CY23" s="705"/>
      <c r="CZ23" s="705"/>
      <c r="DA23" s="711"/>
    </row>
    <row r="24" spans="1:105" ht="19.5" customHeight="1">
      <c r="A24" s="159"/>
      <c r="B24" s="738" t="s">
        <v>319</v>
      </c>
      <c r="C24" s="738"/>
      <c r="D24" s="738"/>
      <c r="E24" s="738"/>
      <c r="F24" s="738"/>
      <c r="G24" s="738"/>
      <c r="H24" s="738"/>
      <c r="I24" s="738"/>
      <c r="J24" s="738"/>
      <c r="K24" s="738"/>
      <c r="L24" s="738"/>
      <c r="M24" s="738"/>
      <c r="N24" s="738"/>
      <c r="O24" s="738"/>
      <c r="P24" s="738"/>
      <c r="Q24" s="738"/>
      <c r="R24" s="738"/>
      <c r="S24" s="738"/>
      <c r="T24" s="738"/>
      <c r="U24" s="738"/>
      <c r="V24" s="738"/>
      <c r="W24" s="738"/>
      <c r="X24" s="738"/>
      <c r="Y24" s="738"/>
      <c r="Z24" s="738"/>
      <c r="AA24" s="738"/>
      <c r="AB24" s="738"/>
      <c r="AC24" s="738"/>
      <c r="AD24" s="738"/>
      <c r="AE24" s="738"/>
      <c r="AF24" s="738"/>
      <c r="AG24" s="738"/>
      <c r="AH24" s="738"/>
      <c r="AI24" s="738"/>
      <c r="AJ24" s="738"/>
      <c r="AK24" s="738"/>
      <c r="AL24" s="738"/>
      <c r="AM24" s="738"/>
      <c r="AN24" s="738"/>
      <c r="AO24" s="738"/>
      <c r="AP24" s="738"/>
      <c r="AQ24" s="738"/>
      <c r="AR24" s="738"/>
      <c r="AS24" s="738"/>
      <c r="AT24" s="738"/>
      <c r="AU24" s="738"/>
      <c r="AV24" s="738"/>
      <c r="AW24" s="738"/>
      <c r="AX24" s="738"/>
      <c r="AY24" s="738"/>
      <c r="AZ24" s="738"/>
      <c r="BA24" s="738"/>
      <c r="BB24" s="738"/>
      <c r="BC24" s="738"/>
      <c r="BD24" s="738"/>
      <c r="BE24" s="738"/>
      <c r="BF24" s="738"/>
      <c r="BG24" s="738"/>
      <c r="BH24" s="738"/>
      <c r="BI24" s="738"/>
      <c r="BJ24" s="738"/>
      <c r="BK24" s="738"/>
      <c r="BL24" s="738"/>
      <c r="BM24" s="731"/>
      <c r="BN24" s="732"/>
      <c r="BO24" s="732"/>
      <c r="BP24" s="732"/>
      <c r="BQ24" s="732"/>
      <c r="BR24" s="732"/>
      <c r="BS24" s="733"/>
      <c r="BT24" s="707"/>
      <c r="BU24" s="708"/>
      <c r="BV24" s="708"/>
      <c r="BW24" s="708"/>
      <c r="BX24" s="708"/>
      <c r="BY24" s="708"/>
      <c r="BZ24" s="708"/>
      <c r="CA24" s="708"/>
      <c r="CB24" s="708"/>
      <c r="CC24" s="708"/>
      <c r="CD24" s="708"/>
      <c r="CE24" s="708"/>
      <c r="CF24" s="708"/>
      <c r="CG24" s="708"/>
      <c r="CH24" s="708"/>
      <c r="CI24" s="708"/>
      <c r="CJ24" s="709"/>
      <c r="CK24" s="712"/>
      <c r="CL24" s="708"/>
      <c r="CM24" s="708"/>
      <c r="CN24" s="708"/>
      <c r="CO24" s="708"/>
      <c r="CP24" s="708"/>
      <c r="CQ24" s="708"/>
      <c r="CR24" s="708"/>
      <c r="CS24" s="708"/>
      <c r="CT24" s="708"/>
      <c r="CU24" s="708"/>
      <c r="CV24" s="708"/>
      <c r="CW24" s="708"/>
      <c r="CX24" s="708"/>
      <c r="CY24" s="708"/>
      <c r="CZ24" s="708"/>
      <c r="DA24" s="713"/>
    </row>
    <row r="25" spans="1:105" ht="15" customHeight="1">
      <c r="A25" s="161"/>
      <c r="B25" s="736" t="s">
        <v>199</v>
      </c>
      <c r="C25" s="736"/>
      <c r="D25" s="736"/>
      <c r="E25" s="736"/>
      <c r="F25" s="736"/>
      <c r="G25" s="736"/>
      <c r="H25" s="736"/>
      <c r="I25" s="736"/>
      <c r="J25" s="736"/>
      <c r="K25" s="736"/>
      <c r="L25" s="736"/>
      <c r="M25" s="736"/>
      <c r="N25" s="736"/>
      <c r="O25" s="736"/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736"/>
      <c r="AT25" s="736"/>
      <c r="AU25" s="736"/>
      <c r="AV25" s="736"/>
      <c r="AW25" s="736"/>
      <c r="AX25" s="736"/>
      <c r="AY25" s="736"/>
      <c r="AZ25" s="736"/>
      <c r="BA25" s="736"/>
      <c r="BB25" s="736"/>
      <c r="BC25" s="736"/>
      <c r="BD25" s="736"/>
      <c r="BE25" s="736"/>
      <c r="BF25" s="736"/>
      <c r="BG25" s="736"/>
      <c r="BH25" s="736"/>
      <c r="BI25" s="736"/>
      <c r="BJ25" s="736"/>
      <c r="BK25" s="736"/>
      <c r="BL25" s="736"/>
      <c r="BM25" s="728" t="s">
        <v>298</v>
      </c>
      <c r="BN25" s="729"/>
      <c r="BO25" s="729"/>
      <c r="BP25" s="729"/>
      <c r="BQ25" s="729"/>
      <c r="BR25" s="729"/>
      <c r="BS25" s="730"/>
      <c r="BT25" s="734">
        <v>2694697.9926200002</v>
      </c>
      <c r="BU25" s="735"/>
      <c r="BV25" s="735"/>
      <c r="BW25" s="735"/>
      <c r="BX25" s="735"/>
      <c r="BY25" s="735"/>
      <c r="BZ25" s="735"/>
      <c r="CA25" s="735"/>
      <c r="CB25" s="735"/>
      <c r="CC25" s="735"/>
      <c r="CD25" s="735"/>
      <c r="CE25" s="735"/>
      <c r="CF25" s="735"/>
      <c r="CG25" s="735"/>
      <c r="CH25" s="735"/>
      <c r="CI25" s="735"/>
      <c r="CJ25" s="735"/>
      <c r="CK25" s="734">
        <v>2257502.7999999998</v>
      </c>
      <c r="CL25" s="735"/>
      <c r="CM25" s="735"/>
      <c r="CN25" s="735"/>
      <c r="CO25" s="735"/>
      <c r="CP25" s="735"/>
      <c r="CQ25" s="735"/>
      <c r="CR25" s="735"/>
      <c r="CS25" s="735"/>
      <c r="CT25" s="735"/>
      <c r="CU25" s="735"/>
      <c r="CV25" s="735"/>
      <c r="CW25" s="735"/>
      <c r="CX25" s="735"/>
      <c r="CY25" s="735"/>
      <c r="CZ25" s="735"/>
      <c r="DA25" s="735"/>
    </row>
    <row r="26" spans="1:105" ht="15" customHeight="1">
      <c r="A26" s="159"/>
      <c r="B26" s="737" t="s">
        <v>299</v>
      </c>
      <c r="C26" s="737"/>
      <c r="D26" s="737"/>
      <c r="E26" s="737"/>
      <c r="F26" s="737"/>
      <c r="G26" s="737"/>
      <c r="H26" s="737"/>
      <c r="I26" s="737"/>
      <c r="J26" s="737"/>
      <c r="K26" s="737"/>
      <c r="L26" s="737"/>
      <c r="M26" s="737"/>
      <c r="N26" s="737"/>
      <c r="O26" s="737"/>
      <c r="P26" s="737"/>
      <c r="Q26" s="737"/>
      <c r="R26" s="737"/>
      <c r="S26" s="737"/>
      <c r="T26" s="737"/>
      <c r="U26" s="737"/>
      <c r="V26" s="737"/>
      <c r="W26" s="737"/>
      <c r="X26" s="737"/>
      <c r="Y26" s="737"/>
      <c r="Z26" s="737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37"/>
      <c r="AT26" s="737"/>
      <c r="AU26" s="737"/>
      <c r="AV26" s="737"/>
      <c r="AW26" s="737"/>
      <c r="AX26" s="737"/>
      <c r="AY26" s="737"/>
      <c r="AZ26" s="737"/>
      <c r="BA26" s="737"/>
      <c r="BB26" s="737"/>
      <c r="BC26" s="737"/>
      <c r="BD26" s="737"/>
      <c r="BE26" s="737"/>
      <c r="BF26" s="737"/>
      <c r="BG26" s="737"/>
      <c r="BH26" s="737"/>
      <c r="BI26" s="737"/>
      <c r="BJ26" s="737"/>
      <c r="BK26" s="737"/>
      <c r="BL26" s="737"/>
      <c r="BM26" s="731"/>
      <c r="BN26" s="732"/>
      <c r="BO26" s="732"/>
      <c r="BP26" s="732"/>
      <c r="BQ26" s="732"/>
      <c r="BR26" s="732"/>
      <c r="BS26" s="733"/>
      <c r="BT26" s="734"/>
      <c r="BU26" s="735"/>
      <c r="BV26" s="735"/>
      <c r="BW26" s="735"/>
      <c r="BX26" s="735"/>
      <c r="BY26" s="735"/>
      <c r="BZ26" s="735"/>
      <c r="CA26" s="735"/>
      <c r="CB26" s="735"/>
      <c r="CC26" s="735"/>
      <c r="CD26" s="735"/>
      <c r="CE26" s="735"/>
      <c r="CF26" s="735"/>
      <c r="CG26" s="735"/>
      <c r="CH26" s="735"/>
      <c r="CI26" s="735"/>
      <c r="CJ26" s="735"/>
      <c r="CK26" s="734"/>
      <c r="CL26" s="735"/>
      <c r="CM26" s="735"/>
      <c r="CN26" s="735"/>
      <c r="CO26" s="735"/>
      <c r="CP26" s="735"/>
      <c r="CQ26" s="735"/>
      <c r="CR26" s="735"/>
      <c r="CS26" s="735"/>
      <c r="CT26" s="735"/>
      <c r="CU26" s="735"/>
      <c r="CV26" s="735"/>
      <c r="CW26" s="735"/>
      <c r="CX26" s="735"/>
      <c r="CY26" s="735"/>
      <c r="CZ26" s="735"/>
      <c r="DA26" s="735"/>
    </row>
    <row r="27" spans="1:105" ht="27" customHeight="1">
      <c r="A27" s="159"/>
      <c r="B27" s="724" t="s">
        <v>320</v>
      </c>
      <c r="C27" s="724"/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724"/>
      <c r="O27" s="724"/>
      <c r="P27" s="724"/>
      <c r="Q27" s="724"/>
      <c r="R27" s="724"/>
      <c r="S27" s="724"/>
      <c r="T27" s="724"/>
      <c r="U27" s="724"/>
      <c r="V27" s="724"/>
      <c r="W27" s="724"/>
      <c r="X27" s="724"/>
      <c r="Y27" s="724"/>
      <c r="Z27" s="724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24"/>
      <c r="AT27" s="724"/>
      <c r="AU27" s="724"/>
      <c r="AV27" s="724"/>
      <c r="AW27" s="724"/>
      <c r="AX27" s="724"/>
      <c r="AY27" s="724"/>
      <c r="AZ27" s="724"/>
      <c r="BA27" s="724"/>
      <c r="BB27" s="724"/>
      <c r="BC27" s="724"/>
      <c r="BD27" s="724"/>
      <c r="BE27" s="724"/>
      <c r="BF27" s="724"/>
      <c r="BG27" s="724"/>
      <c r="BH27" s="724"/>
      <c r="BI27" s="724"/>
      <c r="BJ27" s="724"/>
      <c r="BK27" s="724"/>
      <c r="BL27" s="724"/>
      <c r="BM27" s="725" t="s">
        <v>300</v>
      </c>
      <c r="BN27" s="714"/>
      <c r="BO27" s="714"/>
      <c r="BP27" s="714"/>
      <c r="BQ27" s="714"/>
      <c r="BR27" s="714"/>
      <c r="BS27" s="726"/>
      <c r="BT27" s="734">
        <v>2572.0118299999999</v>
      </c>
      <c r="BU27" s="735"/>
      <c r="BV27" s="735"/>
      <c r="BW27" s="735"/>
      <c r="BX27" s="735"/>
      <c r="BY27" s="735"/>
      <c r="BZ27" s="735"/>
      <c r="CA27" s="735"/>
      <c r="CB27" s="735"/>
      <c r="CC27" s="735"/>
      <c r="CD27" s="735"/>
      <c r="CE27" s="735"/>
      <c r="CF27" s="735"/>
      <c r="CG27" s="735"/>
      <c r="CH27" s="735"/>
      <c r="CI27" s="735"/>
      <c r="CJ27" s="735"/>
      <c r="CK27" s="734">
        <v>469.05700000000002</v>
      </c>
      <c r="CL27" s="735"/>
      <c r="CM27" s="735"/>
      <c r="CN27" s="735"/>
      <c r="CO27" s="735"/>
      <c r="CP27" s="735"/>
      <c r="CQ27" s="735"/>
      <c r="CR27" s="735"/>
      <c r="CS27" s="735"/>
      <c r="CT27" s="735"/>
      <c r="CU27" s="735"/>
      <c r="CV27" s="735"/>
      <c r="CW27" s="735"/>
      <c r="CX27" s="735"/>
      <c r="CY27" s="735"/>
      <c r="CZ27" s="735"/>
      <c r="DA27" s="735"/>
    </row>
    <row r="28" spans="1:105" ht="15" customHeight="1">
      <c r="A28" s="162"/>
      <c r="B28" s="739" t="s">
        <v>321</v>
      </c>
      <c r="C28" s="739"/>
      <c r="D28" s="739"/>
      <c r="E28" s="739"/>
      <c r="F28" s="739"/>
      <c r="G28" s="739"/>
      <c r="H28" s="739"/>
      <c r="I28" s="739"/>
      <c r="J28" s="739"/>
      <c r="K28" s="739"/>
      <c r="L28" s="739"/>
      <c r="M28" s="739"/>
      <c r="N28" s="739"/>
      <c r="O28" s="739"/>
      <c r="P28" s="739"/>
      <c r="Q28" s="739"/>
      <c r="R28" s="739"/>
      <c r="S28" s="739"/>
      <c r="T28" s="739"/>
      <c r="U28" s="739"/>
      <c r="V28" s="739"/>
      <c r="W28" s="739"/>
      <c r="X28" s="739"/>
      <c r="Y28" s="739"/>
      <c r="Z28" s="739"/>
      <c r="AA28" s="739"/>
      <c r="AB28" s="739"/>
      <c r="AC28" s="739"/>
      <c r="AD28" s="739"/>
      <c r="AE28" s="739"/>
      <c r="AF28" s="739"/>
      <c r="AG28" s="739"/>
      <c r="AH28" s="739"/>
      <c r="AI28" s="739"/>
      <c r="AJ28" s="739"/>
      <c r="AK28" s="739"/>
      <c r="AL28" s="739"/>
      <c r="AM28" s="739"/>
      <c r="AN28" s="739"/>
      <c r="AO28" s="739"/>
      <c r="AP28" s="739"/>
      <c r="AQ28" s="739"/>
      <c r="AR28" s="739"/>
      <c r="AS28" s="739"/>
      <c r="AT28" s="739"/>
      <c r="AU28" s="739"/>
      <c r="AV28" s="739"/>
      <c r="AW28" s="739"/>
      <c r="AX28" s="739"/>
      <c r="AY28" s="739"/>
      <c r="AZ28" s="739"/>
      <c r="BA28" s="739"/>
      <c r="BB28" s="739"/>
      <c r="BC28" s="739"/>
      <c r="BD28" s="739"/>
      <c r="BE28" s="739"/>
      <c r="BF28" s="739"/>
      <c r="BG28" s="739"/>
      <c r="BH28" s="739"/>
      <c r="BI28" s="739"/>
      <c r="BJ28" s="739"/>
      <c r="BK28" s="739"/>
      <c r="BL28" s="739"/>
      <c r="BM28" s="725" t="s">
        <v>302</v>
      </c>
      <c r="BN28" s="714"/>
      <c r="BO28" s="714"/>
      <c r="BP28" s="714"/>
      <c r="BQ28" s="714"/>
      <c r="BR28" s="714"/>
      <c r="BS28" s="726"/>
      <c r="BT28" s="734"/>
      <c r="BU28" s="735"/>
      <c r="BV28" s="735"/>
      <c r="BW28" s="735"/>
      <c r="BX28" s="735"/>
      <c r="BY28" s="735"/>
      <c r="BZ28" s="735"/>
      <c r="CA28" s="735"/>
      <c r="CB28" s="735"/>
      <c r="CC28" s="735"/>
      <c r="CD28" s="735"/>
      <c r="CE28" s="735"/>
      <c r="CF28" s="735"/>
      <c r="CG28" s="735"/>
      <c r="CH28" s="735"/>
      <c r="CI28" s="735"/>
      <c r="CJ28" s="735"/>
      <c r="CK28" s="734"/>
      <c r="CL28" s="735"/>
      <c r="CM28" s="735"/>
      <c r="CN28" s="735"/>
      <c r="CO28" s="735"/>
      <c r="CP28" s="735"/>
      <c r="CQ28" s="735"/>
      <c r="CR28" s="735"/>
      <c r="CS28" s="735"/>
      <c r="CT28" s="735"/>
      <c r="CU28" s="735"/>
      <c r="CV28" s="735"/>
      <c r="CW28" s="735"/>
      <c r="CX28" s="735"/>
      <c r="CY28" s="735"/>
      <c r="CZ28" s="735"/>
      <c r="DA28" s="735"/>
    </row>
    <row r="29" spans="1:105" ht="15" customHeight="1">
      <c r="A29" s="162"/>
      <c r="B29" s="739" t="s">
        <v>301</v>
      </c>
      <c r="C29" s="739"/>
      <c r="D29" s="739"/>
      <c r="E29" s="739"/>
      <c r="F29" s="739"/>
      <c r="G29" s="739"/>
      <c r="H29" s="739"/>
      <c r="I29" s="739"/>
      <c r="J29" s="739"/>
      <c r="K29" s="739"/>
      <c r="L29" s="739"/>
      <c r="M29" s="739"/>
      <c r="N29" s="739"/>
      <c r="O29" s="739"/>
      <c r="P29" s="739"/>
      <c r="Q29" s="739"/>
      <c r="R29" s="739"/>
      <c r="S29" s="739"/>
      <c r="T29" s="739"/>
      <c r="U29" s="739"/>
      <c r="V29" s="739"/>
      <c r="W29" s="739"/>
      <c r="X29" s="739"/>
      <c r="Y29" s="739"/>
      <c r="Z29" s="739"/>
      <c r="AA29" s="739"/>
      <c r="AB29" s="739"/>
      <c r="AC29" s="739"/>
      <c r="AD29" s="739"/>
      <c r="AE29" s="739"/>
      <c r="AF29" s="739"/>
      <c r="AG29" s="739"/>
      <c r="AH29" s="739"/>
      <c r="AI29" s="739"/>
      <c r="AJ29" s="739"/>
      <c r="AK29" s="739"/>
      <c r="AL29" s="739"/>
      <c r="AM29" s="739"/>
      <c r="AN29" s="739"/>
      <c r="AO29" s="739"/>
      <c r="AP29" s="739"/>
      <c r="AQ29" s="739"/>
      <c r="AR29" s="739"/>
      <c r="AS29" s="739"/>
      <c r="AT29" s="739"/>
      <c r="AU29" s="739"/>
      <c r="AV29" s="739"/>
      <c r="AW29" s="739"/>
      <c r="AX29" s="739"/>
      <c r="AY29" s="739"/>
      <c r="AZ29" s="739"/>
      <c r="BA29" s="739"/>
      <c r="BB29" s="739"/>
      <c r="BC29" s="739"/>
      <c r="BD29" s="739"/>
      <c r="BE29" s="739"/>
      <c r="BF29" s="739"/>
      <c r="BG29" s="739"/>
      <c r="BH29" s="739"/>
      <c r="BI29" s="739"/>
      <c r="BJ29" s="739"/>
      <c r="BK29" s="739"/>
      <c r="BL29" s="739"/>
      <c r="BM29" s="725" t="s">
        <v>322</v>
      </c>
      <c r="BN29" s="714"/>
      <c r="BO29" s="714"/>
      <c r="BP29" s="714"/>
      <c r="BQ29" s="714"/>
      <c r="BR29" s="714"/>
      <c r="BS29" s="726"/>
      <c r="BT29" s="734">
        <f>7396.84103+1072.80735</f>
        <v>8469.6483799999987</v>
      </c>
      <c r="BU29" s="735"/>
      <c r="BV29" s="735"/>
      <c r="BW29" s="735"/>
      <c r="BX29" s="735"/>
      <c r="BY29" s="735"/>
      <c r="BZ29" s="735"/>
      <c r="CA29" s="735"/>
      <c r="CB29" s="735"/>
      <c r="CC29" s="735"/>
      <c r="CD29" s="735"/>
      <c r="CE29" s="735"/>
      <c r="CF29" s="735"/>
      <c r="CG29" s="735"/>
      <c r="CH29" s="735"/>
      <c r="CI29" s="735"/>
      <c r="CJ29" s="735"/>
      <c r="CK29" s="734">
        <v>10744.403</v>
      </c>
      <c r="CL29" s="735"/>
      <c r="CM29" s="735"/>
      <c r="CN29" s="735"/>
      <c r="CO29" s="735"/>
      <c r="CP29" s="735"/>
      <c r="CQ29" s="735"/>
      <c r="CR29" s="735"/>
      <c r="CS29" s="735"/>
      <c r="CT29" s="735"/>
      <c r="CU29" s="735"/>
      <c r="CV29" s="735"/>
      <c r="CW29" s="735"/>
      <c r="CX29" s="735"/>
      <c r="CY29" s="735"/>
      <c r="CZ29" s="735"/>
      <c r="DA29" s="735"/>
    </row>
    <row r="30" spans="1:105" ht="15" customHeight="1">
      <c r="A30" s="162"/>
      <c r="B30" s="746" t="s">
        <v>323</v>
      </c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  <c r="AB30" s="746"/>
      <c r="AC30" s="746"/>
      <c r="AD30" s="746"/>
      <c r="AE30" s="746"/>
      <c r="AF30" s="746"/>
      <c r="AG30" s="746"/>
      <c r="AH30" s="746"/>
      <c r="AI30" s="746"/>
      <c r="AJ30" s="746"/>
      <c r="AK30" s="746"/>
      <c r="AL30" s="746"/>
      <c r="AM30" s="746"/>
      <c r="AN30" s="746"/>
      <c r="AO30" s="746"/>
      <c r="AP30" s="746"/>
      <c r="AQ30" s="746"/>
      <c r="AR30" s="746"/>
      <c r="AS30" s="746"/>
      <c r="AT30" s="746"/>
      <c r="AU30" s="746"/>
      <c r="AV30" s="746"/>
      <c r="AW30" s="746"/>
      <c r="AX30" s="746"/>
      <c r="AY30" s="746"/>
      <c r="AZ30" s="746"/>
      <c r="BA30" s="746"/>
      <c r="BB30" s="746"/>
      <c r="BC30" s="746"/>
      <c r="BD30" s="746"/>
      <c r="BE30" s="746"/>
      <c r="BF30" s="746"/>
      <c r="BG30" s="746"/>
      <c r="BH30" s="746"/>
      <c r="BI30" s="746"/>
      <c r="BJ30" s="746"/>
      <c r="BK30" s="746"/>
      <c r="BL30" s="746"/>
      <c r="BM30" s="725" t="s">
        <v>303</v>
      </c>
      <c r="BN30" s="714"/>
      <c r="BO30" s="714"/>
      <c r="BP30" s="714"/>
      <c r="BQ30" s="714"/>
      <c r="BR30" s="714"/>
      <c r="BS30" s="726"/>
      <c r="BT30" s="742" t="s">
        <v>193</v>
      </c>
      <c r="BU30" s="743"/>
      <c r="BV30" s="744">
        <f>SUM(BV31:CH36)</f>
        <v>2649373.023</v>
      </c>
      <c r="BW30" s="744"/>
      <c r="BX30" s="744"/>
      <c r="BY30" s="744"/>
      <c r="BZ30" s="744"/>
      <c r="CA30" s="744"/>
      <c r="CB30" s="744"/>
      <c r="CC30" s="744"/>
      <c r="CD30" s="744"/>
      <c r="CE30" s="744"/>
      <c r="CF30" s="744"/>
      <c r="CG30" s="744"/>
      <c r="CH30" s="744"/>
      <c r="CI30" s="740" t="s">
        <v>194</v>
      </c>
      <c r="CJ30" s="741"/>
      <c r="CK30" s="742" t="s">
        <v>193</v>
      </c>
      <c r="CL30" s="743"/>
      <c r="CM30" s="744">
        <f>SUM(CM31:CY36)</f>
        <v>2276152.5380000002</v>
      </c>
      <c r="CN30" s="744"/>
      <c r="CO30" s="744"/>
      <c r="CP30" s="744"/>
      <c r="CQ30" s="744"/>
      <c r="CR30" s="744"/>
      <c r="CS30" s="744"/>
      <c r="CT30" s="744"/>
      <c r="CU30" s="744"/>
      <c r="CV30" s="744"/>
      <c r="CW30" s="744"/>
      <c r="CX30" s="744"/>
      <c r="CY30" s="744"/>
      <c r="CZ30" s="740" t="s">
        <v>194</v>
      </c>
      <c r="DA30" s="741"/>
    </row>
    <row r="31" spans="1:105" ht="15" customHeight="1">
      <c r="A31" s="161"/>
      <c r="B31" s="736" t="s">
        <v>199</v>
      </c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736"/>
      <c r="U31" s="736"/>
      <c r="V31" s="736"/>
      <c r="W31" s="736"/>
      <c r="X31" s="736"/>
      <c r="Y31" s="736"/>
      <c r="Z31" s="736"/>
      <c r="AA31" s="736"/>
      <c r="AB31" s="736"/>
      <c r="AC31" s="736"/>
      <c r="AD31" s="736"/>
      <c r="AE31" s="736"/>
      <c r="AF31" s="736"/>
      <c r="AG31" s="736"/>
      <c r="AH31" s="736"/>
      <c r="AI31" s="736"/>
      <c r="AJ31" s="736"/>
      <c r="AK31" s="736"/>
      <c r="AL31" s="736"/>
      <c r="AM31" s="736"/>
      <c r="AN31" s="736"/>
      <c r="AO31" s="736"/>
      <c r="AP31" s="736"/>
      <c r="AQ31" s="736"/>
      <c r="AR31" s="736"/>
      <c r="AS31" s="736"/>
      <c r="AT31" s="736"/>
      <c r="AU31" s="736"/>
      <c r="AV31" s="736"/>
      <c r="AW31" s="736"/>
      <c r="AX31" s="736"/>
      <c r="AY31" s="736"/>
      <c r="AZ31" s="736"/>
      <c r="BA31" s="736"/>
      <c r="BB31" s="736"/>
      <c r="BC31" s="736"/>
      <c r="BD31" s="736"/>
      <c r="BE31" s="736"/>
      <c r="BF31" s="736"/>
      <c r="BG31" s="736"/>
      <c r="BH31" s="736"/>
      <c r="BI31" s="736"/>
      <c r="BJ31" s="736"/>
      <c r="BK31" s="736"/>
      <c r="BL31" s="736"/>
      <c r="BM31" s="728" t="s">
        <v>304</v>
      </c>
      <c r="BN31" s="729"/>
      <c r="BO31" s="729"/>
      <c r="BP31" s="729"/>
      <c r="BQ31" s="729"/>
      <c r="BR31" s="729"/>
      <c r="BS31" s="730"/>
      <c r="BT31" s="742" t="s">
        <v>193</v>
      </c>
      <c r="BU31" s="743"/>
      <c r="BV31" s="744">
        <v>2560858.5057000001</v>
      </c>
      <c r="BW31" s="744"/>
      <c r="BX31" s="744"/>
      <c r="BY31" s="744"/>
      <c r="BZ31" s="744"/>
      <c r="CA31" s="744"/>
      <c r="CB31" s="744"/>
      <c r="CC31" s="744"/>
      <c r="CD31" s="744"/>
      <c r="CE31" s="744"/>
      <c r="CF31" s="744"/>
      <c r="CG31" s="744"/>
      <c r="CH31" s="744"/>
      <c r="CI31" s="740" t="s">
        <v>194</v>
      </c>
      <c r="CJ31" s="741"/>
      <c r="CK31" s="742" t="s">
        <v>193</v>
      </c>
      <c r="CL31" s="743"/>
      <c r="CM31" s="744">
        <v>2204876.554</v>
      </c>
      <c r="CN31" s="744"/>
      <c r="CO31" s="744"/>
      <c r="CP31" s="744"/>
      <c r="CQ31" s="744"/>
      <c r="CR31" s="744"/>
      <c r="CS31" s="744"/>
      <c r="CT31" s="744"/>
      <c r="CU31" s="744"/>
      <c r="CV31" s="744"/>
      <c r="CW31" s="744"/>
      <c r="CX31" s="744"/>
      <c r="CY31" s="744"/>
      <c r="CZ31" s="740" t="s">
        <v>194</v>
      </c>
      <c r="DA31" s="741"/>
    </row>
    <row r="32" spans="1:105" ht="27" customHeight="1">
      <c r="A32" s="159"/>
      <c r="B32" s="749" t="s">
        <v>324</v>
      </c>
      <c r="C32" s="749"/>
      <c r="D32" s="749"/>
      <c r="E32" s="749"/>
      <c r="F32" s="749"/>
      <c r="G32" s="749"/>
      <c r="H32" s="749"/>
      <c r="I32" s="749"/>
      <c r="J32" s="749"/>
      <c r="K32" s="749"/>
      <c r="L32" s="749"/>
      <c r="M32" s="749"/>
      <c r="N32" s="749"/>
      <c r="O32" s="749"/>
      <c r="P32" s="749"/>
      <c r="Q32" s="749"/>
      <c r="R32" s="749"/>
      <c r="S32" s="749"/>
      <c r="T32" s="749"/>
      <c r="U32" s="749"/>
      <c r="V32" s="749"/>
      <c r="W32" s="749"/>
      <c r="X32" s="749"/>
      <c r="Y32" s="749"/>
      <c r="Z32" s="749"/>
      <c r="AA32" s="749"/>
      <c r="AB32" s="749"/>
      <c r="AC32" s="749"/>
      <c r="AD32" s="749"/>
      <c r="AE32" s="749"/>
      <c r="AF32" s="749"/>
      <c r="AG32" s="749"/>
      <c r="AH32" s="749"/>
      <c r="AI32" s="749"/>
      <c r="AJ32" s="749"/>
      <c r="AK32" s="749"/>
      <c r="AL32" s="749"/>
      <c r="AM32" s="749"/>
      <c r="AN32" s="749"/>
      <c r="AO32" s="749"/>
      <c r="AP32" s="749"/>
      <c r="AQ32" s="749"/>
      <c r="AR32" s="749"/>
      <c r="AS32" s="749"/>
      <c r="AT32" s="749"/>
      <c r="AU32" s="749"/>
      <c r="AV32" s="749"/>
      <c r="AW32" s="749"/>
      <c r="AX32" s="749"/>
      <c r="AY32" s="749"/>
      <c r="AZ32" s="749"/>
      <c r="BA32" s="749"/>
      <c r="BB32" s="749"/>
      <c r="BC32" s="749"/>
      <c r="BD32" s="749"/>
      <c r="BE32" s="749"/>
      <c r="BF32" s="749"/>
      <c r="BG32" s="749"/>
      <c r="BH32" s="749"/>
      <c r="BI32" s="749"/>
      <c r="BJ32" s="749"/>
      <c r="BK32" s="749"/>
      <c r="BL32" s="750"/>
      <c r="BM32" s="731"/>
      <c r="BN32" s="732"/>
      <c r="BO32" s="732"/>
      <c r="BP32" s="732"/>
      <c r="BQ32" s="732"/>
      <c r="BR32" s="732"/>
      <c r="BS32" s="733"/>
      <c r="BT32" s="747"/>
      <c r="BU32" s="748"/>
      <c r="BV32" s="708"/>
      <c r="BW32" s="708"/>
      <c r="BX32" s="708"/>
      <c r="BY32" s="708"/>
      <c r="BZ32" s="708"/>
      <c r="CA32" s="708"/>
      <c r="CB32" s="708"/>
      <c r="CC32" s="708"/>
      <c r="CD32" s="708"/>
      <c r="CE32" s="708"/>
      <c r="CF32" s="708"/>
      <c r="CG32" s="708"/>
      <c r="CH32" s="708"/>
      <c r="CI32" s="738"/>
      <c r="CJ32" s="745"/>
      <c r="CK32" s="747"/>
      <c r="CL32" s="748"/>
      <c r="CM32" s="708"/>
      <c r="CN32" s="708"/>
      <c r="CO32" s="708"/>
      <c r="CP32" s="708"/>
      <c r="CQ32" s="708"/>
      <c r="CR32" s="708"/>
      <c r="CS32" s="708"/>
      <c r="CT32" s="708"/>
      <c r="CU32" s="708"/>
      <c r="CV32" s="708"/>
      <c r="CW32" s="708"/>
      <c r="CX32" s="708"/>
      <c r="CY32" s="708"/>
      <c r="CZ32" s="738"/>
      <c r="DA32" s="745"/>
    </row>
    <row r="33" spans="1:105" ht="15" customHeight="1">
      <c r="A33" s="162"/>
      <c r="B33" s="739" t="s">
        <v>325</v>
      </c>
      <c r="C33" s="739"/>
      <c r="D33" s="739"/>
      <c r="E33" s="739"/>
      <c r="F33" s="739"/>
      <c r="G33" s="739"/>
      <c r="H33" s="739"/>
      <c r="I33" s="739"/>
      <c r="J33" s="739"/>
      <c r="K33" s="739"/>
      <c r="L33" s="739"/>
      <c r="M33" s="739"/>
      <c r="N33" s="739"/>
      <c r="O33" s="739"/>
      <c r="P33" s="739"/>
      <c r="Q33" s="739"/>
      <c r="R33" s="739"/>
      <c r="S33" s="739"/>
      <c r="T33" s="739"/>
      <c r="U33" s="739"/>
      <c r="V33" s="739"/>
      <c r="W33" s="739"/>
      <c r="X33" s="739"/>
      <c r="Y33" s="739"/>
      <c r="Z33" s="739"/>
      <c r="AA33" s="739"/>
      <c r="AB33" s="739"/>
      <c r="AC33" s="739"/>
      <c r="AD33" s="739"/>
      <c r="AE33" s="739"/>
      <c r="AF33" s="739"/>
      <c r="AG33" s="739"/>
      <c r="AH33" s="739"/>
      <c r="AI33" s="739"/>
      <c r="AJ33" s="739"/>
      <c r="AK33" s="739"/>
      <c r="AL33" s="739"/>
      <c r="AM33" s="739"/>
      <c r="AN33" s="739"/>
      <c r="AO33" s="739"/>
      <c r="AP33" s="739"/>
      <c r="AQ33" s="739"/>
      <c r="AR33" s="739"/>
      <c r="AS33" s="739"/>
      <c r="AT33" s="739"/>
      <c r="AU33" s="739"/>
      <c r="AV33" s="739"/>
      <c r="AW33" s="739"/>
      <c r="AX33" s="739"/>
      <c r="AY33" s="739"/>
      <c r="AZ33" s="739"/>
      <c r="BA33" s="739"/>
      <c r="BB33" s="739"/>
      <c r="BC33" s="739"/>
      <c r="BD33" s="739"/>
      <c r="BE33" s="739"/>
      <c r="BF33" s="739"/>
      <c r="BG33" s="739"/>
      <c r="BH33" s="739"/>
      <c r="BI33" s="739"/>
      <c r="BJ33" s="739"/>
      <c r="BK33" s="739"/>
      <c r="BL33" s="739"/>
      <c r="BM33" s="725" t="s">
        <v>305</v>
      </c>
      <c r="BN33" s="714"/>
      <c r="BO33" s="714"/>
      <c r="BP33" s="714"/>
      <c r="BQ33" s="714"/>
      <c r="BR33" s="714"/>
      <c r="BS33" s="726"/>
      <c r="BT33" s="747" t="s">
        <v>193</v>
      </c>
      <c r="BU33" s="748"/>
      <c r="BV33" s="708">
        <v>31601.619920000001</v>
      </c>
      <c r="BW33" s="708"/>
      <c r="BX33" s="708"/>
      <c r="BY33" s="708"/>
      <c r="BZ33" s="708"/>
      <c r="CA33" s="708"/>
      <c r="CB33" s="708"/>
      <c r="CC33" s="708"/>
      <c r="CD33" s="708"/>
      <c r="CE33" s="708"/>
      <c r="CF33" s="708"/>
      <c r="CG33" s="708"/>
      <c r="CH33" s="708"/>
      <c r="CI33" s="738" t="s">
        <v>194</v>
      </c>
      <c r="CJ33" s="745"/>
      <c r="CK33" s="747" t="s">
        <v>193</v>
      </c>
      <c r="CL33" s="748"/>
      <c r="CM33" s="708">
        <v>32019.707999999999</v>
      </c>
      <c r="CN33" s="708"/>
      <c r="CO33" s="708"/>
      <c r="CP33" s="708"/>
      <c r="CQ33" s="708"/>
      <c r="CR33" s="708"/>
      <c r="CS33" s="708"/>
      <c r="CT33" s="708"/>
      <c r="CU33" s="708"/>
      <c r="CV33" s="708"/>
      <c r="CW33" s="708"/>
      <c r="CX33" s="708"/>
      <c r="CY33" s="708"/>
      <c r="CZ33" s="738" t="s">
        <v>194</v>
      </c>
      <c r="DA33" s="745"/>
    </row>
    <row r="34" spans="1:105" ht="15" customHeight="1">
      <c r="A34" s="162"/>
      <c r="B34" s="739" t="s">
        <v>326</v>
      </c>
      <c r="C34" s="739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  <c r="AM34" s="739"/>
      <c r="AN34" s="739"/>
      <c r="AO34" s="739"/>
      <c r="AP34" s="739"/>
      <c r="AQ34" s="739"/>
      <c r="AR34" s="739"/>
      <c r="AS34" s="739"/>
      <c r="AT34" s="739"/>
      <c r="AU34" s="739"/>
      <c r="AV34" s="739"/>
      <c r="AW34" s="739"/>
      <c r="AX34" s="739"/>
      <c r="AY34" s="739"/>
      <c r="AZ34" s="739"/>
      <c r="BA34" s="739"/>
      <c r="BB34" s="739"/>
      <c r="BC34" s="739"/>
      <c r="BD34" s="739"/>
      <c r="BE34" s="739"/>
      <c r="BF34" s="739"/>
      <c r="BG34" s="739"/>
      <c r="BH34" s="739"/>
      <c r="BI34" s="739"/>
      <c r="BJ34" s="739"/>
      <c r="BK34" s="739"/>
      <c r="BL34" s="739"/>
      <c r="BM34" s="725" t="s">
        <v>306</v>
      </c>
      <c r="BN34" s="714"/>
      <c r="BO34" s="714"/>
      <c r="BP34" s="714"/>
      <c r="BQ34" s="714"/>
      <c r="BR34" s="714"/>
      <c r="BS34" s="726"/>
      <c r="BT34" s="747" t="s">
        <v>193</v>
      </c>
      <c r="BU34" s="748"/>
      <c r="BV34" s="708"/>
      <c r="BW34" s="708"/>
      <c r="BX34" s="708"/>
      <c r="BY34" s="708"/>
      <c r="BZ34" s="708"/>
      <c r="CA34" s="708"/>
      <c r="CB34" s="708"/>
      <c r="CC34" s="708"/>
      <c r="CD34" s="708"/>
      <c r="CE34" s="708"/>
      <c r="CF34" s="708"/>
      <c r="CG34" s="708"/>
      <c r="CH34" s="708"/>
      <c r="CI34" s="738" t="s">
        <v>194</v>
      </c>
      <c r="CJ34" s="745"/>
      <c r="CK34" s="747" t="s">
        <v>193</v>
      </c>
      <c r="CL34" s="748"/>
      <c r="CM34" s="708"/>
      <c r="CN34" s="708"/>
      <c r="CO34" s="708"/>
      <c r="CP34" s="708"/>
      <c r="CQ34" s="708"/>
      <c r="CR34" s="708"/>
      <c r="CS34" s="708"/>
      <c r="CT34" s="708"/>
      <c r="CU34" s="708"/>
      <c r="CV34" s="708"/>
      <c r="CW34" s="708"/>
      <c r="CX34" s="708"/>
      <c r="CY34" s="708"/>
      <c r="CZ34" s="738" t="s">
        <v>194</v>
      </c>
      <c r="DA34" s="745"/>
    </row>
    <row r="35" spans="1:105" ht="15" customHeight="1">
      <c r="A35" s="162"/>
      <c r="B35" s="739" t="s">
        <v>327</v>
      </c>
      <c r="C35" s="739"/>
      <c r="D35" s="739"/>
      <c r="E35" s="739"/>
      <c r="F35" s="739"/>
      <c r="G35" s="739"/>
      <c r="H35" s="739"/>
      <c r="I35" s="739"/>
      <c r="J35" s="739"/>
      <c r="K35" s="739"/>
      <c r="L35" s="739"/>
      <c r="M35" s="739"/>
      <c r="N35" s="739"/>
      <c r="O35" s="739"/>
      <c r="P35" s="739"/>
      <c r="Q35" s="739"/>
      <c r="R35" s="739"/>
      <c r="S35" s="739"/>
      <c r="T35" s="739"/>
      <c r="U35" s="739"/>
      <c r="V35" s="739"/>
      <c r="W35" s="739"/>
      <c r="X35" s="739"/>
      <c r="Y35" s="739"/>
      <c r="Z35" s="739"/>
      <c r="AA35" s="739"/>
      <c r="AB35" s="739"/>
      <c r="AC35" s="739"/>
      <c r="AD35" s="739"/>
      <c r="AE35" s="739"/>
      <c r="AF35" s="739"/>
      <c r="AG35" s="739"/>
      <c r="AH35" s="739"/>
      <c r="AI35" s="739"/>
      <c r="AJ35" s="739"/>
      <c r="AK35" s="739"/>
      <c r="AL35" s="739"/>
      <c r="AM35" s="739"/>
      <c r="AN35" s="739"/>
      <c r="AO35" s="739"/>
      <c r="AP35" s="739"/>
      <c r="AQ35" s="739"/>
      <c r="AR35" s="739"/>
      <c r="AS35" s="739"/>
      <c r="AT35" s="739"/>
      <c r="AU35" s="739"/>
      <c r="AV35" s="739"/>
      <c r="AW35" s="739"/>
      <c r="AX35" s="739"/>
      <c r="AY35" s="739"/>
      <c r="AZ35" s="739"/>
      <c r="BA35" s="739"/>
      <c r="BB35" s="739"/>
      <c r="BC35" s="739"/>
      <c r="BD35" s="739"/>
      <c r="BE35" s="739"/>
      <c r="BF35" s="739"/>
      <c r="BG35" s="739"/>
      <c r="BH35" s="739"/>
      <c r="BI35" s="739"/>
      <c r="BJ35" s="739"/>
      <c r="BK35" s="739"/>
      <c r="BL35" s="739"/>
      <c r="BM35" s="725" t="s">
        <v>307</v>
      </c>
      <c r="BN35" s="714"/>
      <c r="BO35" s="714"/>
      <c r="BP35" s="714"/>
      <c r="BQ35" s="714"/>
      <c r="BR35" s="714"/>
      <c r="BS35" s="726"/>
      <c r="BT35" s="747" t="s">
        <v>193</v>
      </c>
      <c r="BU35" s="748"/>
      <c r="BV35" s="708">
        <v>18351.650000000001</v>
      </c>
      <c r="BW35" s="708"/>
      <c r="BX35" s="708"/>
      <c r="BY35" s="708"/>
      <c r="BZ35" s="708"/>
      <c r="CA35" s="708"/>
      <c r="CB35" s="708"/>
      <c r="CC35" s="708"/>
      <c r="CD35" s="708"/>
      <c r="CE35" s="708"/>
      <c r="CF35" s="708"/>
      <c r="CG35" s="708"/>
      <c r="CH35" s="708"/>
      <c r="CI35" s="738" t="s">
        <v>194</v>
      </c>
      <c r="CJ35" s="745"/>
      <c r="CK35" s="747" t="s">
        <v>193</v>
      </c>
      <c r="CL35" s="748"/>
      <c r="CM35" s="708">
        <v>2044.1990000000001</v>
      </c>
      <c r="CN35" s="708"/>
      <c r="CO35" s="708"/>
      <c r="CP35" s="708"/>
      <c r="CQ35" s="708"/>
      <c r="CR35" s="708"/>
      <c r="CS35" s="708"/>
      <c r="CT35" s="708"/>
      <c r="CU35" s="708"/>
      <c r="CV35" s="708"/>
      <c r="CW35" s="708"/>
      <c r="CX35" s="708"/>
      <c r="CY35" s="708"/>
      <c r="CZ35" s="738" t="s">
        <v>194</v>
      </c>
      <c r="DA35" s="745"/>
    </row>
    <row r="36" spans="1:105" ht="15" customHeight="1">
      <c r="A36" s="162"/>
      <c r="B36" s="739" t="s">
        <v>328</v>
      </c>
      <c r="C36" s="739"/>
      <c r="D36" s="739"/>
      <c r="E36" s="739"/>
      <c r="F36" s="739"/>
      <c r="G36" s="739"/>
      <c r="H36" s="739"/>
      <c r="I36" s="739"/>
      <c r="J36" s="739"/>
      <c r="K36" s="739"/>
      <c r="L36" s="739"/>
      <c r="M36" s="739"/>
      <c r="N36" s="739"/>
      <c r="O36" s="739"/>
      <c r="P36" s="739"/>
      <c r="Q36" s="739"/>
      <c r="R36" s="739"/>
      <c r="S36" s="739"/>
      <c r="T36" s="739"/>
      <c r="U36" s="739"/>
      <c r="V36" s="739"/>
      <c r="W36" s="739"/>
      <c r="X36" s="739"/>
      <c r="Y36" s="739"/>
      <c r="Z36" s="739"/>
      <c r="AA36" s="739"/>
      <c r="AB36" s="739"/>
      <c r="AC36" s="739"/>
      <c r="AD36" s="739"/>
      <c r="AE36" s="739"/>
      <c r="AF36" s="739"/>
      <c r="AG36" s="739"/>
      <c r="AH36" s="739"/>
      <c r="AI36" s="739"/>
      <c r="AJ36" s="739"/>
      <c r="AK36" s="739"/>
      <c r="AL36" s="739"/>
      <c r="AM36" s="739"/>
      <c r="AN36" s="739"/>
      <c r="AO36" s="739"/>
      <c r="AP36" s="739"/>
      <c r="AQ36" s="739"/>
      <c r="AR36" s="739"/>
      <c r="AS36" s="739"/>
      <c r="AT36" s="739"/>
      <c r="AU36" s="739"/>
      <c r="AV36" s="739"/>
      <c r="AW36" s="739"/>
      <c r="AX36" s="739"/>
      <c r="AY36" s="739"/>
      <c r="AZ36" s="739"/>
      <c r="BA36" s="739"/>
      <c r="BB36" s="739"/>
      <c r="BC36" s="739"/>
      <c r="BD36" s="739"/>
      <c r="BE36" s="739"/>
      <c r="BF36" s="739"/>
      <c r="BG36" s="739"/>
      <c r="BH36" s="739"/>
      <c r="BI36" s="739"/>
      <c r="BJ36" s="739"/>
      <c r="BK36" s="739"/>
      <c r="BL36" s="739"/>
      <c r="BM36" s="725" t="s">
        <v>329</v>
      </c>
      <c r="BN36" s="714"/>
      <c r="BO36" s="714"/>
      <c r="BP36" s="714"/>
      <c r="BQ36" s="714"/>
      <c r="BR36" s="714"/>
      <c r="BS36" s="726"/>
      <c r="BT36" s="747" t="s">
        <v>193</v>
      </c>
      <c r="BU36" s="748"/>
      <c r="BV36" s="708">
        <v>38561.247380000001</v>
      </c>
      <c r="BW36" s="708"/>
      <c r="BX36" s="708"/>
      <c r="BY36" s="708"/>
      <c r="BZ36" s="708"/>
      <c r="CA36" s="708"/>
      <c r="CB36" s="708"/>
      <c r="CC36" s="708"/>
      <c r="CD36" s="708"/>
      <c r="CE36" s="708"/>
      <c r="CF36" s="708"/>
      <c r="CG36" s="708"/>
      <c r="CH36" s="708"/>
      <c r="CI36" s="738" t="s">
        <v>194</v>
      </c>
      <c r="CJ36" s="745"/>
      <c r="CK36" s="747" t="s">
        <v>193</v>
      </c>
      <c r="CL36" s="748"/>
      <c r="CM36" s="708">
        <v>37212.076999999997</v>
      </c>
      <c r="CN36" s="708"/>
      <c r="CO36" s="708"/>
      <c r="CP36" s="708"/>
      <c r="CQ36" s="708"/>
      <c r="CR36" s="708"/>
      <c r="CS36" s="708"/>
      <c r="CT36" s="708"/>
      <c r="CU36" s="708"/>
      <c r="CV36" s="708"/>
      <c r="CW36" s="708"/>
      <c r="CX36" s="708"/>
      <c r="CY36" s="708"/>
      <c r="CZ36" s="738" t="s">
        <v>194</v>
      </c>
      <c r="DA36" s="745"/>
    </row>
    <row r="37" spans="1:105" ht="15" customHeight="1">
      <c r="A37" s="158"/>
      <c r="B37" s="740" t="s">
        <v>330</v>
      </c>
      <c r="C37" s="740"/>
      <c r="D37" s="740"/>
      <c r="E37" s="740"/>
      <c r="F37" s="740"/>
      <c r="G37" s="740"/>
      <c r="H37" s="740"/>
      <c r="I37" s="740"/>
      <c r="J37" s="740"/>
      <c r="K37" s="740"/>
      <c r="L37" s="740"/>
      <c r="M37" s="740"/>
      <c r="N37" s="740"/>
      <c r="O37" s="740"/>
      <c r="P37" s="740"/>
      <c r="Q37" s="740"/>
      <c r="R37" s="740"/>
      <c r="S37" s="740"/>
      <c r="T37" s="740"/>
      <c r="U37" s="740"/>
      <c r="V37" s="740"/>
      <c r="W37" s="740"/>
      <c r="X37" s="740"/>
      <c r="Y37" s="740"/>
      <c r="Z37" s="740"/>
      <c r="AA37" s="740"/>
      <c r="AB37" s="740"/>
      <c r="AC37" s="740"/>
      <c r="AD37" s="740"/>
      <c r="AE37" s="740"/>
      <c r="AF37" s="740"/>
      <c r="AG37" s="740"/>
      <c r="AH37" s="740"/>
      <c r="AI37" s="740"/>
      <c r="AJ37" s="740"/>
      <c r="AK37" s="740"/>
      <c r="AL37" s="740"/>
      <c r="AM37" s="740"/>
      <c r="AN37" s="740"/>
      <c r="AO37" s="740"/>
      <c r="AP37" s="740"/>
      <c r="AQ37" s="740"/>
      <c r="AR37" s="740"/>
      <c r="AS37" s="740"/>
      <c r="AT37" s="740"/>
      <c r="AU37" s="740"/>
      <c r="AV37" s="740"/>
      <c r="AW37" s="740"/>
      <c r="AX37" s="740"/>
      <c r="AY37" s="740"/>
      <c r="AZ37" s="740"/>
      <c r="BA37" s="740"/>
      <c r="BB37" s="740"/>
      <c r="BC37" s="740"/>
      <c r="BD37" s="740"/>
      <c r="BE37" s="740"/>
      <c r="BF37" s="740"/>
      <c r="BG37" s="740"/>
      <c r="BH37" s="740"/>
      <c r="BI37" s="740"/>
      <c r="BJ37" s="740"/>
      <c r="BK37" s="740"/>
      <c r="BL37" s="741"/>
      <c r="BM37" s="751">
        <v>4100</v>
      </c>
      <c r="BN37" s="752"/>
      <c r="BO37" s="752"/>
      <c r="BP37" s="752"/>
      <c r="BQ37" s="752"/>
      <c r="BR37" s="752"/>
      <c r="BS37" s="753"/>
      <c r="BT37" s="754">
        <f>BT23-BV30</f>
        <v>56366.629830000456</v>
      </c>
      <c r="BU37" s="744"/>
      <c r="BV37" s="744"/>
      <c r="BW37" s="744"/>
      <c r="BX37" s="744"/>
      <c r="BY37" s="744"/>
      <c r="BZ37" s="744"/>
      <c r="CA37" s="744"/>
      <c r="CB37" s="744"/>
      <c r="CC37" s="744"/>
      <c r="CD37" s="744"/>
      <c r="CE37" s="744"/>
      <c r="CF37" s="744"/>
      <c r="CG37" s="744"/>
      <c r="CH37" s="744"/>
      <c r="CI37" s="744"/>
      <c r="CJ37" s="755"/>
      <c r="CK37" s="756">
        <f>CK23-CM30</f>
        <v>-7436.2780000003986</v>
      </c>
      <c r="CL37" s="744"/>
      <c r="CM37" s="744"/>
      <c r="CN37" s="744"/>
      <c r="CO37" s="744"/>
      <c r="CP37" s="744"/>
      <c r="CQ37" s="744"/>
      <c r="CR37" s="744"/>
      <c r="CS37" s="744"/>
      <c r="CT37" s="744"/>
      <c r="CU37" s="744"/>
      <c r="CV37" s="744"/>
      <c r="CW37" s="744"/>
      <c r="CX37" s="744"/>
      <c r="CY37" s="744"/>
      <c r="CZ37" s="744"/>
      <c r="DA37" s="757"/>
    </row>
    <row r="38" spans="1:105" ht="3" customHeight="1" thickBot="1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5"/>
      <c r="BN38" s="160"/>
      <c r="BO38" s="160"/>
      <c r="BP38" s="160"/>
      <c r="BQ38" s="160"/>
      <c r="BR38" s="160"/>
      <c r="BS38" s="164"/>
      <c r="BT38" s="166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8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9"/>
    </row>
    <row r="39" spans="1:105" s="143" customFormat="1" ht="12">
      <c r="DA39" s="144" t="s">
        <v>308</v>
      </c>
    </row>
    <row r="40" spans="1:105" ht="12" customHeight="1"/>
    <row r="41" spans="1:105" ht="16.5" customHeight="1">
      <c r="A41" s="715" t="s">
        <v>146</v>
      </c>
      <c r="B41" s="716"/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6"/>
      <c r="AU41" s="716"/>
      <c r="AV41" s="716"/>
      <c r="AW41" s="716"/>
      <c r="AX41" s="716"/>
      <c r="AY41" s="716"/>
      <c r="AZ41" s="716"/>
      <c r="BA41" s="716"/>
      <c r="BB41" s="716"/>
      <c r="BC41" s="716"/>
      <c r="BD41" s="716"/>
      <c r="BE41" s="716"/>
      <c r="BF41" s="716"/>
      <c r="BG41" s="716"/>
      <c r="BH41" s="716"/>
      <c r="BI41" s="716"/>
      <c r="BJ41" s="716"/>
      <c r="BK41" s="716"/>
      <c r="BL41" s="717"/>
      <c r="BM41" s="715" t="s">
        <v>184</v>
      </c>
      <c r="BN41" s="716"/>
      <c r="BO41" s="716"/>
      <c r="BP41" s="716"/>
      <c r="BQ41" s="716"/>
      <c r="BR41" s="716"/>
      <c r="BS41" s="717"/>
      <c r="BT41" s="150"/>
      <c r="BU41" s="151"/>
      <c r="BV41" s="152"/>
      <c r="BW41" s="152"/>
      <c r="BX41" s="153" t="s">
        <v>296</v>
      </c>
      <c r="BY41" s="714" t="s">
        <v>375</v>
      </c>
      <c r="BZ41" s="714"/>
      <c r="CA41" s="714"/>
      <c r="CB41" s="714"/>
      <c r="CC41" s="714"/>
      <c r="CD41" s="714"/>
      <c r="CE41" s="714"/>
      <c r="CF41" s="714"/>
      <c r="CG41" s="714"/>
      <c r="CH41" s="714"/>
      <c r="CI41" s="152"/>
      <c r="CJ41" s="154"/>
      <c r="CK41" s="150"/>
      <c r="CL41" s="151"/>
      <c r="CM41" s="152"/>
      <c r="CN41" s="152"/>
      <c r="CO41" s="153" t="s">
        <v>296</v>
      </c>
      <c r="CP41" s="714" t="s">
        <v>375</v>
      </c>
      <c r="CQ41" s="714"/>
      <c r="CR41" s="714"/>
      <c r="CS41" s="714"/>
      <c r="CT41" s="714"/>
      <c r="CU41" s="714"/>
      <c r="CV41" s="714"/>
      <c r="CW41" s="714"/>
      <c r="CX41" s="714"/>
      <c r="CY41" s="714"/>
      <c r="CZ41" s="152"/>
      <c r="DA41" s="154"/>
    </row>
    <row r="42" spans="1:105" ht="15.75" customHeight="1">
      <c r="A42" s="718"/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  <c r="AO42" s="719"/>
      <c r="AP42" s="719"/>
      <c r="AQ42" s="719"/>
      <c r="AR42" s="719"/>
      <c r="AS42" s="719"/>
      <c r="AT42" s="719"/>
      <c r="AU42" s="719"/>
      <c r="AV42" s="719"/>
      <c r="AW42" s="719"/>
      <c r="AX42" s="719"/>
      <c r="AY42" s="719"/>
      <c r="AZ42" s="719"/>
      <c r="BA42" s="719"/>
      <c r="BB42" s="719"/>
      <c r="BC42" s="719"/>
      <c r="BD42" s="719"/>
      <c r="BE42" s="719"/>
      <c r="BF42" s="719"/>
      <c r="BG42" s="719"/>
      <c r="BH42" s="719"/>
      <c r="BI42" s="719"/>
      <c r="BJ42" s="719"/>
      <c r="BK42" s="719"/>
      <c r="BL42" s="720"/>
      <c r="BM42" s="718"/>
      <c r="BN42" s="719"/>
      <c r="BO42" s="719"/>
      <c r="BP42" s="719"/>
      <c r="BQ42" s="719"/>
      <c r="BR42" s="719"/>
      <c r="BS42" s="720"/>
      <c r="BT42" s="155"/>
      <c r="BU42" s="149"/>
      <c r="BV42" s="149"/>
      <c r="BW42" s="703">
        <v>20</v>
      </c>
      <c r="BX42" s="703"/>
      <c r="BY42" s="703"/>
      <c r="BZ42" s="703"/>
      <c r="CA42" s="702" t="s">
        <v>383</v>
      </c>
      <c r="CB42" s="702"/>
      <c r="CC42" s="702"/>
      <c r="CD42" s="149" t="s">
        <v>258</v>
      </c>
      <c r="CE42" s="149"/>
      <c r="CF42" s="149"/>
      <c r="CG42" s="156"/>
      <c r="CH42" s="156"/>
      <c r="CI42" s="156"/>
      <c r="CJ42" s="157"/>
      <c r="CK42" s="155"/>
      <c r="CL42" s="149"/>
      <c r="CM42" s="149"/>
      <c r="CN42" s="703">
        <v>20</v>
      </c>
      <c r="CO42" s="703"/>
      <c r="CP42" s="703"/>
      <c r="CQ42" s="703"/>
      <c r="CR42" s="702" t="s">
        <v>372</v>
      </c>
      <c r="CS42" s="702"/>
      <c r="CT42" s="702"/>
      <c r="CU42" s="149" t="s">
        <v>261</v>
      </c>
      <c r="CV42" s="149"/>
      <c r="CW42" s="149"/>
      <c r="CX42" s="156"/>
      <c r="CY42" s="156"/>
      <c r="CZ42" s="156"/>
      <c r="DA42" s="157"/>
    </row>
    <row r="43" spans="1:105" ht="9.75" customHeight="1" thickBot="1">
      <c r="A43" s="721"/>
      <c r="B43" s="722"/>
      <c r="C43" s="722"/>
      <c r="D43" s="722"/>
      <c r="E43" s="722"/>
      <c r="F43" s="722"/>
      <c r="G43" s="722"/>
      <c r="H43" s="722"/>
      <c r="I43" s="722"/>
      <c r="J43" s="722"/>
      <c r="K43" s="722"/>
      <c r="L43" s="722"/>
      <c r="M43" s="722"/>
      <c r="N43" s="722"/>
      <c r="O43" s="722"/>
      <c r="P43" s="722"/>
      <c r="Q43" s="722"/>
      <c r="R43" s="722"/>
      <c r="S43" s="722"/>
      <c r="T43" s="722"/>
      <c r="U43" s="722"/>
      <c r="V43" s="722"/>
      <c r="W43" s="722"/>
      <c r="X43" s="722"/>
      <c r="Y43" s="722"/>
      <c r="Z43" s="722"/>
      <c r="AA43" s="722"/>
      <c r="AB43" s="722"/>
      <c r="AC43" s="722"/>
      <c r="AD43" s="722"/>
      <c r="AE43" s="722"/>
      <c r="AF43" s="722"/>
      <c r="AG43" s="722"/>
      <c r="AH43" s="722"/>
      <c r="AI43" s="722"/>
      <c r="AJ43" s="722"/>
      <c r="AK43" s="722"/>
      <c r="AL43" s="722"/>
      <c r="AM43" s="722"/>
      <c r="AN43" s="722"/>
      <c r="AO43" s="722"/>
      <c r="AP43" s="722"/>
      <c r="AQ43" s="722"/>
      <c r="AR43" s="722"/>
      <c r="AS43" s="722"/>
      <c r="AT43" s="722"/>
      <c r="AU43" s="722"/>
      <c r="AV43" s="722"/>
      <c r="AW43" s="722"/>
      <c r="AX43" s="722"/>
      <c r="AY43" s="722"/>
      <c r="AZ43" s="722"/>
      <c r="BA43" s="722"/>
      <c r="BB43" s="722"/>
      <c r="BC43" s="722"/>
      <c r="BD43" s="722"/>
      <c r="BE43" s="722"/>
      <c r="BF43" s="722"/>
      <c r="BG43" s="722"/>
      <c r="BH43" s="722"/>
      <c r="BI43" s="722"/>
      <c r="BJ43" s="722"/>
      <c r="BK43" s="722"/>
      <c r="BL43" s="723"/>
      <c r="BM43" s="721"/>
      <c r="BN43" s="722"/>
      <c r="BO43" s="722"/>
      <c r="BP43" s="722"/>
      <c r="BQ43" s="722"/>
      <c r="BR43" s="722"/>
      <c r="BS43" s="723"/>
      <c r="BT43" s="170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2"/>
      <c r="CK43" s="170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2"/>
    </row>
    <row r="44" spans="1:105" ht="30" customHeight="1">
      <c r="A44" s="158"/>
      <c r="B44" s="727" t="s">
        <v>331</v>
      </c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27"/>
      <c r="AA44" s="727"/>
      <c r="AB44" s="727"/>
      <c r="AC44" s="727"/>
      <c r="AD44" s="727"/>
      <c r="AE44" s="727"/>
      <c r="AF44" s="727"/>
      <c r="AG44" s="727"/>
      <c r="AH44" s="727"/>
      <c r="AI44" s="727"/>
      <c r="AJ44" s="727"/>
      <c r="AK44" s="727"/>
      <c r="AL44" s="727"/>
      <c r="AM44" s="727"/>
      <c r="AN44" s="727"/>
      <c r="AO44" s="727"/>
      <c r="AP44" s="727"/>
      <c r="AQ44" s="727"/>
      <c r="AR44" s="727"/>
      <c r="AS44" s="727"/>
      <c r="AT44" s="727"/>
      <c r="AU44" s="727"/>
      <c r="AV44" s="727"/>
      <c r="AW44" s="727"/>
      <c r="AX44" s="727"/>
      <c r="AY44" s="727"/>
      <c r="AZ44" s="727"/>
      <c r="BA44" s="727"/>
      <c r="BB44" s="727"/>
      <c r="BC44" s="727"/>
      <c r="BD44" s="727"/>
      <c r="BE44" s="727"/>
      <c r="BF44" s="727"/>
      <c r="BG44" s="727"/>
      <c r="BH44" s="727"/>
      <c r="BI44" s="727"/>
      <c r="BJ44" s="727"/>
      <c r="BK44" s="727"/>
      <c r="BL44" s="766"/>
      <c r="BM44" s="760">
        <v>4210</v>
      </c>
      <c r="BN44" s="761"/>
      <c r="BO44" s="761"/>
      <c r="BP44" s="761"/>
      <c r="BQ44" s="761"/>
      <c r="BR44" s="761"/>
      <c r="BS44" s="762"/>
      <c r="BT44" s="704">
        <f>SUM(BT46:CJ51)</f>
        <v>0</v>
      </c>
      <c r="BU44" s="705"/>
      <c r="BV44" s="705"/>
      <c r="BW44" s="705"/>
      <c r="BX44" s="705"/>
      <c r="BY44" s="705"/>
      <c r="BZ44" s="705"/>
      <c r="CA44" s="705"/>
      <c r="CB44" s="705"/>
      <c r="CC44" s="705"/>
      <c r="CD44" s="705"/>
      <c r="CE44" s="705"/>
      <c r="CF44" s="705"/>
      <c r="CG44" s="705"/>
      <c r="CH44" s="705"/>
      <c r="CI44" s="705"/>
      <c r="CJ44" s="706"/>
      <c r="CK44" s="710">
        <f>SUM(CK46:DA51)</f>
        <v>94.54</v>
      </c>
      <c r="CL44" s="705"/>
      <c r="CM44" s="705"/>
      <c r="CN44" s="705"/>
      <c r="CO44" s="705"/>
      <c r="CP44" s="705"/>
      <c r="CQ44" s="705"/>
      <c r="CR44" s="705"/>
      <c r="CS44" s="705"/>
      <c r="CT44" s="705"/>
      <c r="CU44" s="705"/>
      <c r="CV44" s="705"/>
      <c r="CW44" s="705"/>
      <c r="CX44" s="705"/>
      <c r="CY44" s="705"/>
      <c r="CZ44" s="705"/>
      <c r="DA44" s="711"/>
    </row>
    <row r="45" spans="1:105" ht="19.5" customHeight="1">
      <c r="A45" s="159"/>
      <c r="B45" s="738" t="s">
        <v>319</v>
      </c>
      <c r="C45" s="738"/>
      <c r="D45" s="738"/>
      <c r="E45" s="738"/>
      <c r="F45" s="738"/>
      <c r="G45" s="738"/>
      <c r="H45" s="738"/>
      <c r="I45" s="738"/>
      <c r="J45" s="738"/>
      <c r="K45" s="738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38"/>
      <c r="W45" s="738"/>
      <c r="X45" s="738"/>
      <c r="Y45" s="738"/>
      <c r="Z45" s="738"/>
      <c r="AA45" s="738"/>
      <c r="AB45" s="738"/>
      <c r="AC45" s="738"/>
      <c r="AD45" s="738"/>
      <c r="AE45" s="738"/>
      <c r="AF45" s="738"/>
      <c r="AG45" s="738"/>
      <c r="AH45" s="738"/>
      <c r="AI45" s="738"/>
      <c r="AJ45" s="738"/>
      <c r="AK45" s="738"/>
      <c r="AL45" s="738"/>
      <c r="AM45" s="738"/>
      <c r="AN45" s="738"/>
      <c r="AO45" s="738"/>
      <c r="AP45" s="738"/>
      <c r="AQ45" s="738"/>
      <c r="AR45" s="738"/>
      <c r="AS45" s="738"/>
      <c r="AT45" s="738"/>
      <c r="AU45" s="738"/>
      <c r="AV45" s="738"/>
      <c r="AW45" s="738"/>
      <c r="AX45" s="738"/>
      <c r="AY45" s="738"/>
      <c r="AZ45" s="738"/>
      <c r="BA45" s="738"/>
      <c r="BB45" s="738"/>
      <c r="BC45" s="738"/>
      <c r="BD45" s="738"/>
      <c r="BE45" s="738"/>
      <c r="BF45" s="738"/>
      <c r="BG45" s="738"/>
      <c r="BH45" s="738"/>
      <c r="BI45" s="738"/>
      <c r="BJ45" s="738"/>
      <c r="BK45" s="738"/>
      <c r="BL45" s="745"/>
      <c r="BM45" s="763"/>
      <c r="BN45" s="764"/>
      <c r="BO45" s="764"/>
      <c r="BP45" s="764"/>
      <c r="BQ45" s="764"/>
      <c r="BR45" s="764"/>
      <c r="BS45" s="765"/>
      <c r="BT45" s="707"/>
      <c r="BU45" s="708"/>
      <c r="BV45" s="708"/>
      <c r="BW45" s="708"/>
      <c r="BX45" s="708"/>
      <c r="BY45" s="708"/>
      <c r="BZ45" s="708"/>
      <c r="CA45" s="708"/>
      <c r="CB45" s="708"/>
      <c r="CC45" s="708"/>
      <c r="CD45" s="708"/>
      <c r="CE45" s="708"/>
      <c r="CF45" s="708"/>
      <c r="CG45" s="708"/>
      <c r="CH45" s="708"/>
      <c r="CI45" s="708"/>
      <c r="CJ45" s="709"/>
      <c r="CK45" s="712"/>
      <c r="CL45" s="708"/>
      <c r="CM45" s="708"/>
      <c r="CN45" s="708"/>
      <c r="CO45" s="708"/>
      <c r="CP45" s="708"/>
      <c r="CQ45" s="708"/>
      <c r="CR45" s="708"/>
      <c r="CS45" s="708"/>
      <c r="CT45" s="708"/>
      <c r="CU45" s="708"/>
      <c r="CV45" s="708"/>
      <c r="CW45" s="708"/>
      <c r="CX45" s="708"/>
      <c r="CY45" s="708"/>
      <c r="CZ45" s="708"/>
      <c r="DA45" s="713"/>
    </row>
    <row r="46" spans="1:105" ht="15" customHeight="1">
      <c r="A46" s="161"/>
      <c r="B46" s="758" t="s">
        <v>199</v>
      </c>
      <c r="C46" s="758"/>
      <c r="D46" s="758"/>
      <c r="E46" s="758"/>
      <c r="F46" s="758"/>
      <c r="G46" s="758"/>
      <c r="H46" s="758"/>
      <c r="I46" s="758"/>
      <c r="J46" s="758"/>
      <c r="K46" s="758"/>
      <c r="L46" s="758"/>
      <c r="M46" s="758"/>
      <c r="N46" s="758"/>
      <c r="O46" s="758"/>
      <c r="P46" s="758"/>
      <c r="Q46" s="758"/>
      <c r="R46" s="758"/>
      <c r="S46" s="758"/>
      <c r="T46" s="758"/>
      <c r="U46" s="758"/>
      <c r="V46" s="758"/>
      <c r="W46" s="758"/>
      <c r="X46" s="758"/>
      <c r="Y46" s="758"/>
      <c r="Z46" s="758"/>
      <c r="AA46" s="758"/>
      <c r="AB46" s="758"/>
      <c r="AC46" s="758"/>
      <c r="AD46" s="758"/>
      <c r="AE46" s="758"/>
      <c r="AF46" s="758"/>
      <c r="AG46" s="758"/>
      <c r="AH46" s="758"/>
      <c r="AI46" s="758"/>
      <c r="AJ46" s="758"/>
      <c r="AK46" s="758"/>
      <c r="AL46" s="758"/>
      <c r="AM46" s="758"/>
      <c r="AN46" s="758"/>
      <c r="AO46" s="758"/>
      <c r="AP46" s="758"/>
      <c r="AQ46" s="758"/>
      <c r="AR46" s="758"/>
      <c r="AS46" s="758"/>
      <c r="AT46" s="758"/>
      <c r="AU46" s="758"/>
      <c r="AV46" s="758"/>
      <c r="AW46" s="758"/>
      <c r="AX46" s="758"/>
      <c r="AY46" s="758"/>
      <c r="AZ46" s="758"/>
      <c r="BA46" s="758"/>
      <c r="BB46" s="758"/>
      <c r="BC46" s="758"/>
      <c r="BD46" s="758"/>
      <c r="BE46" s="758"/>
      <c r="BF46" s="758"/>
      <c r="BG46" s="758"/>
      <c r="BH46" s="758"/>
      <c r="BI46" s="758"/>
      <c r="BJ46" s="758"/>
      <c r="BK46" s="758"/>
      <c r="BL46" s="759"/>
      <c r="BM46" s="760">
        <v>4211</v>
      </c>
      <c r="BN46" s="761"/>
      <c r="BO46" s="761"/>
      <c r="BP46" s="761"/>
      <c r="BQ46" s="761"/>
      <c r="BR46" s="761"/>
      <c r="BS46" s="762"/>
      <c r="BT46" s="734"/>
      <c r="BU46" s="735"/>
      <c r="BV46" s="735"/>
      <c r="BW46" s="735"/>
      <c r="BX46" s="735"/>
      <c r="BY46" s="735"/>
      <c r="BZ46" s="735"/>
      <c r="CA46" s="735"/>
      <c r="CB46" s="735"/>
      <c r="CC46" s="735"/>
      <c r="CD46" s="735"/>
      <c r="CE46" s="735"/>
      <c r="CF46" s="735"/>
      <c r="CG46" s="735"/>
      <c r="CH46" s="735"/>
      <c r="CI46" s="735"/>
      <c r="CJ46" s="735"/>
      <c r="CK46" s="735">
        <v>94.54</v>
      </c>
      <c r="CL46" s="735"/>
      <c r="CM46" s="735"/>
      <c r="CN46" s="735"/>
      <c r="CO46" s="735"/>
      <c r="CP46" s="735"/>
      <c r="CQ46" s="735"/>
      <c r="CR46" s="735"/>
      <c r="CS46" s="735"/>
      <c r="CT46" s="735"/>
      <c r="CU46" s="735"/>
      <c r="CV46" s="735"/>
      <c r="CW46" s="735"/>
      <c r="CX46" s="735"/>
      <c r="CY46" s="735"/>
      <c r="CZ46" s="735"/>
      <c r="DA46" s="767"/>
    </row>
    <row r="47" spans="1:105" ht="27" customHeight="1">
      <c r="A47" s="174"/>
      <c r="B47" s="749" t="s">
        <v>332</v>
      </c>
      <c r="C47" s="749"/>
      <c r="D47" s="749"/>
      <c r="E47" s="749"/>
      <c r="F47" s="749"/>
      <c r="G47" s="749"/>
      <c r="H47" s="749"/>
      <c r="I47" s="749"/>
      <c r="J47" s="749"/>
      <c r="K47" s="749"/>
      <c r="L47" s="749"/>
      <c r="M47" s="749"/>
      <c r="N47" s="749"/>
      <c r="O47" s="749"/>
      <c r="P47" s="749"/>
      <c r="Q47" s="749"/>
      <c r="R47" s="749"/>
      <c r="S47" s="749"/>
      <c r="T47" s="749"/>
      <c r="U47" s="749"/>
      <c r="V47" s="749"/>
      <c r="W47" s="749"/>
      <c r="X47" s="749"/>
      <c r="Y47" s="749"/>
      <c r="Z47" s="749"/>
      <c r="AA47" s="749"/>
      <c r="AB47" s="749"/>
      <c r="AC47" s="749"/>
      <c r="AD47" s="749"/>
      <c r="AE47" s="749"/>
      <c r="AF47" s="749"/>
      <c r="AG47" s="749"/>
      <c r="AH47" s="749"/>
      <c r="AI47" s="749"/>
      <c r="AJ47" s="749"/>
      <c r="AK47" s="749"/>
      <c r="AL47" s="749"/>
      <c r="AM47" s="749"/>
      <c r="AN47" s="749"/>
      <c r="AO47" s="749"/>
      <c r="AP47" s="749"/>
      <c r="AQ47" s="749"/>
      <c r="AR47" s="749"/>
      <c r="AS47" s="749"/>
      <c r="AT47" s="749"/>
      <c r="AU47" s="749"/>
      <c r="AV47" s="749"/>
      <c r="AW47" s="749"/>
      <c r="AX47" s="749"/>
      <c r="AY47" s="749"/>
      <c r="AZ47" s="749"/>
      <c r="BA47" s="749"/>
      <c r="BB47" s="749"/>
      <c r="BC47" s="749"/>
      <c r="BD47" s="749"/>
      <c r="BE47" s="749"/>
      <c r="BF47" s="749"/>
      <c r="BG47" s="749"/>
      <c r="BH47" s="749"/>
      <c r="BI47" s="749"/>
      <c r="BJ47" s="749"/>
      <c r="BK47" s="749"/>
      <c r="BL47" s="750"/>
      <c r="BM47" s="763"/>
      <c r="BN47" s="764"/>
      <c r="BO47" s="764"/>
      <c r="BP47" s="764"/>
      <c r="BQ47" s="764"/>
      <c r="BR47" s="764"/>
      <c r="BS47" s="765"/>
      <c r="BT47" s="734"/>
      <c r="BU47" s="735"/>
      <c r="BV47" s="735"/>
      <c r="BW47" s="735"/>
      <c r="BX47" s="735"/>
      <c r="BY47" s="735"/>
      <c r="BZ47" s="735"/>
      <c r="CA47" s="735"/>
      <c r="CB47" s="735"/>
      <c r="CC47" s="735"/>
      <c r="CD47" s="735"/>
      <c r="CE47" s="735"/>
      <c r="CF47" s="735"/>
      <c r="CG47" s="735"/>
      <c r="CH47" s="735"/>
      <c r="CI47" s="735"/>
      <c r="CJ47" s="735"/>
      <c r="CK47" s="735"/>
      <c r="CL47" s="735"/>
      <c r="CM47" s="735"/>
      <c r="CN47" s="735"/>
      <c r="CO47" s="735"/>
      <c r="CP47" s="735"/>
      <c r="CQ47" s="735"/>
      <c r="CR47" s="735"/>
      <c r="CS47" s="735"/>
      <c r="CT47" s="735"/>
      <c r="CU47" s="735"/>
      <c r="CV47" s="735"/>
      <c r="CW47" s="735"/>
      <c r="CX47" s="735"/>
      <c r="CY47" s="735"/>
      <c r="CZ47" s="735"/>
      <c r="DA47" s="767"/>
    </row>
    <row r="48" spans="1:105" ht="15" customHeight="1">
      <c r="A48" s="175"/>
      <c r="B48" s="724" t="s">
        <v>333</v>
      </c>
      <c r="C48" s="724"/>
      <c r="D48" s="724"/>
      <c r="E48" s="724"/>
      <c r="F48" s="724"/>
      <c r="G48" s="724"/>
      <c r="H48" s="724"/>
      <c r="I48" s="724"/>
      <c r="J48" s="724"/>
      <c r="K48" s="724"/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  <c r="AB48" s="724"/>
      <c r="AC48" s="724"/>
      <c r="AD48" s="724"/>
      <c r="AE48" s="724"/>
      <c r="AF48" s="724"/>
      <c r="AG48" s="724"/>
      <c r="AH48" s="724"/>
      <c r="AI48" s="724"/>
      <c r="AJ48" s="724"/>
      <c r="AK48" s="724"/>
      <c r="AL48" s="724"/>
      <c r="AM48" s="724"/>
      <c r="AN48" s="724"/>
      <c r="AO48" s="724"/>
      <c r="AP48" s="724"/>
      <c r="AQ48" s="724"/>
      <c r="AR48" s="724"/>
      <c r="AS48" s="724"/>
      <c r="AT48" s="724"/>
      <c r="AU48" s="724"/>
      <c r="AV48" s="724"/>
      <c r="AW48" s="724"/>
      <c r="AX48" s="724"/>
      <c r="AY48" s="724"/>
      <c r="AZ48" s="724"/>
      <c r="BA48" s="724"/>
      <c r="BB48" s="724"/>
      <c r="BC48" s="724"/>
      <c r="BD48" s="724"/>
      <c r="BE48" s="724"/>
      <c r="BF48" s="724"/>
      <c r="BG48" s="724"/>
      <c r="BH48" s="724"/>
      <c r="BI48" s="724"/>
      <c r="BJ48" s="724"/>
      <c r="BK48" s="724"/>
      <c r="BL48" s="768"/>
      <c r="BM48" s="769">
        <v>4212</v>
      </c>
      <c r="BN48" s="770"/>
      <c r="BO48" s="770"/>
      <c r="BP48" s="770"/>
      <c r="BQ48" s="770"/>
      <c r="BR48" s="770"/>
      <c r="BS48" s="771"/>
      <c r="BT48" s="734"/>
      <c r="BU48" s="735"/>
      <c r="BV48" s="735"/>
      <c r="BW48" s="735"/>
      <c r="BX48" s="735"/>
      <c r="BY48" s="735"/>
      <c r="BZ48" s="735"/>
      <c r="CA48" s="735"/>
      <c r="CB48" s="735"/>
      <c r="CC48" s="735"/>
      <c r="CD48" s="735"/>
      <c r="CE48" s="735"/>
      <c r="CF48" s="735"/>
      <c r="CG48" s="735"/>
      <c r="CH48" s="735"/>
      <c r="CI48" s="735"/>
      <c r="CJ48" s="735"/>
      <c r="CK48" s="735"/>
      <c r="CL48" s="735"/>
      <c r="CM48" s="735"/>
      <c r="CN48" s="735"/>
      <c r="CO48" s="735"/>
      <c r="CP48" s="735"/>
      <c r="CQ48" s="735"/>
      <c r="CR48" s="735"/>
      <c r="CS48" s="735"/>
      <c r="CT48" s="735"/>
      <c r="CU48" s="735"/>
      <c r="CV48" s="735"/>
      <c r="CW48" s="735"/>
      <c r="CX48" s="735"/>
      <c r="CY48" s="735"/>
      <c r="CZ48" s="735"/>
      <c r="DA48" s="767"/>
    </row>
    <row r="49" spans="1:105" ht="39.950000000000003" customHeight="1">
      <c r="A49" s="175"/>
      <c r="B49" s="724" t="s">
        <v>334</v>
      </c>
      <c r="C49" s="724"/>
      <c r="D49" s="724"/>
      <c r="E49" s="724"/>
      <c r="F49" s="724"/>
      <c r="G49" s="724"/>
      <c r="H49" s="724"/>
      <c r="I49" s="724"/>
      <c r="J49" s="724"/>
      <c r="K49" s="724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4"/>
      <c r="AB49" s="724"/>
      <c r="AC49" s="724"/>
      <c r="AD49" s="724"/>
      <c r="AE49" s="724"/>
      <c r="AF49" s="724"/>
      <c r="AG49" s="724"/>
      <c r="AH49" s="724"/>
      <c r="AI49" s="724"/>
      <c r="AJ49" s="724"/>
      <c r="AK49" s="724"/>
      <c r="AL49" s="724"/>
      <c r="AM49" s="724"/>
      <c r="AN49" s="724"/>
      <c r="AO49" s="724"/>
      <c r="AP49" s="724"/>
      <c r="AQ49" s="724"/>
      <c r="AR49" s="724"/>
      <c r="AS49" s="724"/>
      <c r="AT49" s="724"/>
      <c r="AU49" s="724"/>
      <c r="AV49" s="724"/>
      <c r="AW49" s="724"/>
      <c r="AX49" s="724"/>
      <c r="AY49" s="724"/>
      <c r="AZ49" s="724"/>
      <c r="BA49" s="724"/>
      <c r="BB49" s="724"/>
      <c r="BC49" s="724"/>
      <c r="BD49" s="724"/>
      <c r="BE49" s="724"/>
      <c r="BF49" s="724"/>
      <c r="BG49" s="724"/>
      <c r="BH49" s="724"/>
      <c r="BI49" s="724"/>
      <c r="BJ49" s="724"/>
      <c r="BK49" s="724"/>
      <c r="BL49" s="768"/>
      <c r="BM49" s="769">
        <v>4213</v>
      </c>
      <c r="BN49" s="770"/>
      <c r="BO49" s="770"/>
      <c r="BP49" s="770"/>
      <c r="BQ49" s="770"/>
      <c r="BR49" s="770"/>
      <c r="BS49" s="771"/>
      <c r="BT49" s="734"/>
      <c r="BU49" s="735"/>
      <c r="BV49" s="735"/>
      <c r="BW49" s="735"/>
      <c r="BX49" s="735"/>
      <c r="BY49" s="735"/>
      <c r="BZ49" s="735"/>
      <c r="CA49" s="735"/>
      <c r="CB49" s="735"/>
      <c r="CC49" s="735"/>
      <c r="CD49" s="735"/>
      <c r="CE49" s="735"/>
      <c r="CF49" s="735"/>
      <c r="CG49" s="735"/>
      <c r="CH49" s="735"/>
      <c r="CI49" s="735"/>
      <c r="CJ49" s="735"/>
      <c r="CK49" s="735"/>
      <c r="CL49" s="735"/>
      <c r="CM49" s="735"/>
      <c r="CN49" s="735"/>
      <c r="CO49" s="735"/>
      <c r="CP49" s="735"/>
      <c r="CQ49" s="735"/>
      <c r="CR49" s="735"/>
      <c r="CS49" s="735"/>
      <c r="CT49" s="735"/>
      <c r="CU49" s="735"/>
      <c r="CV49" s="735"/>
      <c r="CW49" s="735"/>
      <c r="CX49" s="735"/>
      <c r="CY49" s="735"/>
      <c r="CZ49" s="735"/>
      <c r="DA49" s="767"/>
    </row>
    <row r="50" spans="1:105" ht="39.950000000000003" customHeight="1">
      <c r="A50" s="175"/>
      <c r="B50" s="724" t="s">
        <v>335</v>
      </c>
      <c r="C50" s="724"/>
      <c r="D50" s="724"/>
      <c r="E50" s="724"/>
      <c r="F50" s="724"/>
      <c r="G50" s="724"/>
      <c r="H50" s="724"/>
      <c r="I50" s="724"/>
      <c r="J50" s="724"/>
      <c r="K50" s="724"/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4"/>
      <c r="AB50" s="724"/>
      <c r="AC50" s="724"/>
      <c r="AD50" s="724"/>
      <c r="AE50" s="724"/>
      <c r="AF50" s="724"/>
      <c r="AG50" s="724"/>
      <c r="AH50" s="724"/>
      <c r="AI50" s="724"/>
      <c r="AJ50" s="724"/>
      <c r="AK50" s="724"/>
      <c r="AL50" s="724"/>
      <c r="AM50" s="724"/>
      <c r="AN50" s="724"/>
      <c r="AO50" s="724"/>
      <c r="AP50" s="724"/>
      <c r="AQ50" s="724"/>
      <c r="AR50" s="724"/>
      <c r="AS50" s="724"/>
      <c r="AT50" s="724"/>
      <c r="AU50" s="724"/>
      <c r="AV50" s="724"/>
      <c r="AW50" s="724"/>
      <c r="AX50" s="724"/>
      <c r="AY50" s="724"/>
      <c r="AZ50" s="724"/>
      <c r="BA50" s="724"/>
      <c r="BB50" s="724"/>
      <c r="BC50" s="724"/>
      <c r="BD50" s="724"/>
      <c r="BE50" s="724"/>
      <c r="BF50" s="724"/>
      <c r="BG50" s="724"/>
      <c r="BH50" s="724"/>
      <c r="BI50" s="724"/>
      <c r="BJ50" s="724"/>
      <c r="BK50" s="724"/>
      <c r="BL50" s="768"/>
      <c r="BM50" s="769">
        <v>4214</v>
      </c>
      <c r="BN50" s="770"/>
      <c r="BO50" s="770"/>
      <c r="BP50" s="770"/>
      <c r="BQ50" s="770"/>
      <c r="BR50" s="770"/>
      <c r="BS50" s="771"/>
      <c r="BT50" s="734"/>
      <c r="BU50" s="735"/>
      <c r="BV50" s="735"/>
      <c r="BW50" s="735"/>
      <c r="BX50" s="735"/>
      <c r="BY50" s="735"/>
      <c r="BZ50" s="735"/>
      <c r="CA50" s="735"/>
      <c r="CB50" s="735"/>
      <c r="CC50" s="735"/>
      <c r="CD50" s="735"/>
      <c r="CE50" s="735"/>
      <c r="CF50" s="735"/>
      <c r="CG50" s="735"/>
      <c r="CH50" s="735"/>
      <c r="CI50" s="735"/>
      <c r="CJ50" s="735"/>
      <c r="CK50" s="735"/>
      <c r="CL50" s="735"/>
      <c r="CM50" s="735"/>
      <c r="CN50" s="735"/>
      <c r="CO50" s="735"/>
      <c r="CP50" s="735"/>
      <c r="CQ50" s="735"/>
      <c r="CR50" s="735"/>
      <c r="CS50" s="735"/>
      <c r="CT50" s="735"/>
      <c r="CU50" s="735"/>
      <c r="CV50" s="735"/>
      <c r="CW50" s="735"/>
      <c r="CX50" s="735"/>
      <c r="CY50" s="735"/>
      <c r="CZ50" s="735"/>
      <c r="DA50" s="767"/>
    </row>
    <row r="51" spans="1:105" ht="15" customHeight="1">
      <c r="A51" s="175"/>
      <c r="B51" s="739" t="s">
        <v>301</v>
      </c>
      <c r="C51" s="739"/>
      <c r="D51" s="739"/>
      <c r="E51" s="739"/>
      <c r="F51" s="739"/>
      <c r="G51" s="739"/>
      <c r="H51" s="739"/>
      <c r="I51" s="739"/>
      <c r="J51" s="739"/>
      <c r="K51" s="739"/>
      <c r="L51" s="739"/>
      <c r="M51" s="739"/>
      <c r="N51" s="739"/>
      <c r="O51" s="739"/>
      <c r="P51" s="739"/>
      <c r="Q51" s="739"/>
      <c r="R51" s="739"/>
      <c r="S51" s="739"/>
      <c r="T51" s="739"/>
      <c r="U51" s="739"/>
      <c r="V51" s="739"/>
      <c r="W51" s="739"/>
      <c r="X51" s="739"/>
      <c r="Y51" s="739"/>
      <c r="Z51" s="739"/>
      <c r="AA51" s="739"/>
      <c r="AB51" s="739"/>
      <c r="AC51" s="739"/>
      <c r="AD51" s="739"/>
      <c r="AE51" s="739"/>
      <c r="AF51" s="739"/>
      <c r="AG51" s="739"/>
      <c r="AH51" s="739"/>
      <c r="AI51" s="739"/>
      <c r="AJ51" s="739"/>
      <c r="AK51" s="739"/>
      <c r="AL51" s="739"/>
      <c r="AM51" s="739"/>
      <c r="AN51" s="739"/>
      <c r="AO51" s="739"/>
      <c r="AP51" s="739"/>
      <c r="AQ51" s="739"/>
      <c r="AR51" s="739"/>
      <c r="AS51" s="739"/>
      <c r="AT51" s="739"/>
      <c r="AU51" s="739"/>
      <c r="AV51" s="739"/>
      <c r="AW51" s="739"/>
      <c r="AX51" s="739"/>
      <c r="AY51" s="739"/>
      <c r="AZ51" s="739"/>
      <c r="BA51" s="739"/>
      <c r="BB51" s="739"/>
      <c r="BC51" s="739"/>
      <c r="BD51" s="739"/>
      <c r="BE51" s="739"/>
      <c r="BF51" s="739"/>
      <c r="BG51" s="739"/>
      <c r="BH51" s="739"/>
      <c r="BI51" s="739"/>
      <c r="BJ51" s="739"/>
      <c r="BK51" s="739"/>
      <c r="BL51" s="775"/>
      <c r="BM51" s="769">
        <v>4219</v>
      </c>
      <c r="BN51" s="770"/>
      <c r="BO51" s="770"/>
      <c r="BP51" s="770"/>
      <c r="BQ51" s="770"/>
      <c r="BR51" s="770"/>
      <c r="BS51" s="771"/>
      <c r="BT51" s="734"/>
      <c r="BU51" s="735"/>
      <c r="BV51" s="735"/>
      <c r="BW51" s="735"/>
      <c r="BX51" s="735"/>
      <c r="BY51" s="735"/>
      <c r="BZ51" s="735"/>
      <c r="CA51" s="735"/>
      <c r="CB51" s="735"/>
      <c r="CC51" s="735"/>
      <c r="CD51" s="735"/>
      <c r="CE51" s="735"/>
      <c r="CF51" s="735"/>
      <c r="CG51" s="735"/>
      <c r="CH51" s="735"/>
      <c r="CI51" s="735"/>
      <c r="CJ51" s="735"/>
      <c r="CK51" s="735"/>
      <c r="CL51" s="735"/>
      <c r="CM51" s="735"/>
      <c r="CN51" s="735"/>
      <c r="CO51" s="735"/>
      <c r="CP51" s="735"/>
      <c r="CQ51" s="735"/>
      <c r="CR51" s="735"/>
      <c r="CS51" s="735"/>
      <c r="CT51" s="735"/>
      <c r="CU51" s="735"/>
      <c r="CV51" s="735"/>
      <c r="CW51" s="735"/>
      <c r="CX51" s="735"/>
      <c r="CY51" s="735"/>
      <c r="CZ51" s="735"/>
      <c r="DA51" s="767"/>
    </row>
    <row r="52" spans="1:105" ht="15" customHeight="1">
      <c r="A52" s="176"/>
      <c r="B52" s="746" t="s">
        <v>323</v>
      </c>
      <c r="C52" s="746"/>
      <c r="D52" s="746"/>
      <c r="E52" s="746"/>
      <c r="F52" s="746"/>
      <c r="G52" s="746"/>
      <c r="H52" s="746"/>
      <c r="I52" s="746"/>
      <c r="J52" s="746"/>
      <c r="K52" s="746"/>
      <c r="L52" s="746"/>
      <c r="M52" s="746"/>
      <c r="N52" s="746"/>
      <c r="O52" s="746"/>
      <c r="P52" s="746"/>
      <c r="Q52" s="746"/>
      <c r="R52" s="746"/>
      <c r="S52" s="746"/>
      <c r="T52" s="746"/>
      <c r="U52" s="746"/>
      <c r="V52" s="746"/>
      <c r="W52" s="746"/>
      <c r="X52" s="746"/>
      <c r="Y52" s="746"/>
      <c r="Z52" s="746"/>
      <c r="AA52" s="746"/>
      <c r="AB52" s="746"/>
      <c r="AC52" s="746"/>
      <c r="AD52" s="746"/>
      <c r="AE52" s="746"/>
      <c r="AF52" s="746"/>
      <c r="AG52" s="746"/>
      <c r="AH52" s="746"/>
      <c r="AI52" s="746"/>
      <c r="AJ52" s="746"/>
      <c r="AK52" s="746"/>
      <c r="AL52" s="746"/>
      <c r="AM52" s="746"/>
      <c r="AN52" s="746"/>
      <c r="AO52" s="746"/>
      <c r="AP52" s="746"/>
      <c r="AQ52" s="746"/>
      <c r="AR52" s="746"/>
      <c r="AS52" s="746"/>
      <c r="AT52" s="746"/>
      <c r="AU52" s="746"/>
      <c r="AV52" s="746"/>
      <c r="AW52" s="746"/>
      <c r="AX52" s="746"/>
      <c r="AY52" s="746"/>
      <c r="AZ52" s="746"/>
      <c r="BA52" s="746"/>
      <c r="BB52" s="746"/>
      <c r="BC52" s="746"/>
      <c r="BD52" s="746"/>
      <c r="BE52" s="746"/>
      <c r="BF52" s="746"/>
      <c r="BG52" s="746"/>
      <c r="BH52" s="746"/>
      <c r="BI52" s="746"/>
      <c r="BJ52" s="746"/>
      <c r="BK52" s="746"/>
      <c r="BL52" s="776"/>
      <c r="BM52" s="769">
        <v>4220</v>
      </c>
      <c r="BN52" s="770"/>
      <c r="BO52" s="770"/>
      <c r="BP52" s="770"/>
      <c r="BQ52" s="770"/>
      <c r="BR52" s="770"/>
      <c r="BS52" s="771"/>
      <c r="BT52" s="742" t="s">
        <v>193</v>
      </c>
      <c r="BU52" s="743"/>
      <c r="BV52" s="744">
        <f>SUM(BV53:CH58)</f>
        <v>4301.1239299999997</v>
      </c>
      <c r="BW52" s="744"/>
      <c r="BX52" s="744"/>
      <c r="BY52" s="744"/>
      <c r="BZ52" s="744"/>
      <c r="CA52" s="744"/>
      <c r="CB52" s="744"/>
      <c r="CC52" s="744"/>
      <c r="CD52" s="744"/>
      <c r="CE52" s="744"/>
      <c r="CF52" s="744"/>
      <c r="CG52" s="744"/>
      <c r="CH52" s="744"/>
      <c r="CI52" s="740" t="s">
        <v>194</v>
      </c>
      <c r="CJ52" s="741"/>
      <c r="CK52" s="774" t="s">
        <v>193</v>
      </c>
      <c r="CL52" s="743"/>
      <c r="CM52" s="744">
        <f>SUM(CM53:CY58)</f>
        <v>15363.576999999999</v>
      </c>
      <c r="CN52" s="744"/>
      <c r="CO52" s="744"/>
      <c r="CP52" s="744"/>
      <c r="CQ52" s="744"/>
      <c r="CR52" s="744"/>
      <c r="CS52" s="744"/>
      <c r="CT52" s="744"/>
      <c r="CU52" s="744"/>
      <c r="CV52" s="744"/>
      <c r="CW52" s="744"/>
      <c r="CX52" s="744"/>
      <c r="CY52" s="744"/>
      <c r="CZ52" s="740" t="s">
        <v>194</v>
      </c>
      <c r="DA52" s="772"/>
    </row>
    <row r="53" spans="1:105" ht="15" customHeight="1">
      <c r="A53" s="161"/>
      <c r="B53" s="758" t="s">
        <v>199</v>
      </c>
      <c r="C53" s="758"/>
      <c r="D53" s="758"/>
      <c r="E53" s="758"/>
      <c r="F53" s="758"/>
      <c r="G53" s="758"/>
      <c r="H53" s="758"/>
      <c r="I53" s="758"/>
      <c r="J53" s="758"/>
      <c r="K53" s="758"/>
      <c r="L53" s="758"/>
      <c r="M53" s="758"/>
      <c r="N53" s="758"/>
      <c r="O53" s="758"/>
      <c r="P53" s="758"/>
      <c r="Q53" s="758"/>
      <c r="R53" s="758"/>
      <c r="S53" s="758"/>
      <c r="T53" s="758"/>
      <c r="U53" s="758"/>
      <c r="V53" s="758"/>
      <c r="W53" s="758"/>
      <c r="X53" s="758"/>
      <c r="Y53" s="758"/>
      <c r="Z53" s="758"/>
      <c r="AA53" s="758"/>
      <c r="AB53" s="758"/>
      <c r="AC53" s="758"/>
      <c r="AD53" s="758"/>
      <c r="AE53" s="758"/>
      <c r="AF53" s="758"/>
      <c r="AG53" s="758"/>
      <c r="AH53" s="758"/>
      <c r="AI53" s="758"/>
      <c r="AJ53" s="758"/>
      <c r="AK53" s="758"/>
      <c r="AL53" s="758"/>
      <c r="AM53" s="758"/>
      <c r="AN53" s="758"/>
      <c r="AO53" s="758"/>
      <c r="AP53" s="758"/>
      <c r="AQ53" s="758"/>
      <c r="AR53" s="758"/>
      <c r="AS53" s="758"/>
      <c r="AT53" s="758"/>
      <c r="AU53" s="758"/>
      <c r="AV53" s="758"/>
      <c r="AW53" s="758"/>
      <c r="AX53" s="758"/>
      <c r="AY53" s="758"/>
      <c r="AZ53" s="758"/>
      <c r="BA53" s="758"/>
      <c r="BB53" s="758"/>
      <c r="BC53" s="758"/>
      <c r="BD53" s="758"/>
      <c r="BE53" s="758"/>
      <c r="BF53" s="758"/>
      <c r="BG53" s="758"/>
      <c r="BH53" s="758"/>
      <c r="BI53" s="758"/>
      <c r="BJ53" s="758"/>
      <c r="BK53" s="758"/>
      <c r="BL53" s="759"/>
      <c r="BM53" s="760">
        <v>4221</v>
      </c>
      <c r="BN53" s="761"/>
      <c r="BO53" s="761"/>
      <c r="BP53" s="761"/>
      <c r="BQ53" s="761"/>
      <c r="BR53" s="761"/>
      <c r="BS53" s="762"/>
      <c r="BT53" s="742" t="s">
        <v>193</v>
      </c>
      <c r="BU53" s="743"/>
      <c r="BV53" s="744">
        <v>4301.1239299999997</v>
      </c>
      <c r="BW53" s="744"/>
      <c r="BX53" s="744"/>
      <c r="BY53" s="744"/>
      <c r="BZ53" s="744"/>
      <c r="CA53" s="744"/>
      <c r="CB53" s="744"/>
      <c r="CC53" s="744"/>
      <c r="CD53" s="744"/>
      <c r="CE53" s="744"/>
      <c r="CF53" s="744"/>
      <c r="CG53" s="744"/>
      <c r="CH53" s="744"/>
      <c r="CI53" s="740" t="s">
        <v>194</v>
      </c>
      <c r="CJ53" s="741"/>
      <c r="CK53" s="774" t="s">
        <v>193</v>
      </c>
      <c r="CL53" s="743"/>
      <c r="CM53" s="744">
        <v>15363.576999999999</v>
      </c>
      <c r="CN53" s="744"/>
      <c r="CO53" s="744"/>
      <c r="CP53" s="744"/>
      <c r="CQ53" s="744"/>
      <c r="CR53" s="744"/>
      <c r="CS53" s="744"/>
      <c r="CT53" s="744"/>
      <c r="CU53" s="744"/>
      <c r="CV53" s="744"/>
      <c r="CW53" s="744"/>
      <c r="CX53" s="744"/>
      <c r="CY53" s="744"/>
      <c r="CZ53" s="740" t="s">
        <v>194</v>
      </c>
      <c r="DA53" s="772"/>
    </row>
    <row r="54" spans="1:105" ht="39.950000000000003" customHeight="1">
      <c r="A54" s="174"/>
      <c r="B54" s="749" t="s">
        <v>336</v>
      </c>
      <c r="C54" s="749"/>
      <c r="D54" s="749"/>
      <c r="E54" s="749"/>
      <c r="F54" s="749"/>
      <c r="G54" s="749"/>
      <c r="H54" s="749"/>
      <c r="I54" s="749"/>
      <c r="J54" s="749"/>
      <c r="K54" s="749"/>
      <c r="L54" s="749"/>
      <c r="M54" s="749"/>
      <c r="N54" s="749"/>
      <c r="O54" s="749"/>
      <c r="P54" s="749"/>
      <c r="Q54" s="749"/>
      <c r="R54" s="749"/>
      <c r="S54" s="749"/>
      <c r="T54" s="749"/>
      <c r="U54" s="749"/>
      <c r="V54" s="749"/>
      <c r="W54" s="749"/>
      <c r="X54" s="749"/>
      <c r="Y54" s="749"/>
      <c r="Z54" s="749"/>
      <c r="AA54" s="749"/>
      <c r="AB54" s="749"/>
      <c r="AC54" s="749"/>
      <c r="AD54" s="749"/>
      <c r="AE54" s="749"/>
      <c r="AF54" s="749"/>
      <c r="AG54" s="749"/>
      <c r="AH54" s="749"/>
      <c r="AI54" s="749"/>
      <c r="AJ54" s="749"/>
      <c r="AK54" s="749"/>
      <c r="AL54" s="749"/>
      <c r="AM54" s="749"/>
      <c r="AN54" s="749"/>
      <c r="AO54" s="749"/>
      <c r="AP54" s="749"/>
      <c r="AQ54" s="749"/>
      <c r="AR54" s="749"/>
      <c r="AS54" s="749"/>
      <c r="AT54" s="749"/>
      <c r="AU54" s="749"/>
      <c r="AV54" s="749"/>
      <c r="AW54" s="749"/>
      <c r="AX54" s="749"/>
      <c r="AY54" s="749"/>
      <c r="AZ54" s="749"/>
      <c r="BA54" s="749"/>
      <c r="BB54" s="749"/>
      <c r="BC54" s="749"/>
      <c r="BD54" s="749"/>
      <c r="BE54" s="749"/>
      <c r="BF54" s="749"/>
      <c r="BG54" s="749"/>
      <c r="BH54" s="749"/>
      <c r="BI54" s="749"/>
      <c r="BJ54" s="749"/>
      <c r="BK54" s="749"/>
      <c r="BL54" s="750"/>
      <c r="BM54" s="763"/>
      <c r="BN54" s="764"/>
      <c r="BO54" s="764"/>
      <c r="BP54" s="764"/>
      <c r="BQ54" s="764"/>
      <c r="BR54" s="764"/>
      <c r="BS54" s="765"/>
      <c r="BT54" s="747"/>
      <c r="BU54" s="748"/>
      <c r="BV54" s="708"/>
      <c r="BW54" s="708"/>
      <c r="BX54" s="708"/>
      <c r="BY54" s="708"/>
      <c r="BZ54" s="708"/>
      <c r="CA54" s="708"/>
      <c r="CB54" s="708"/>
      <c r="CC54" s="708"/>
      <c r="CD54" s="708"/>
      <c r="CE54" s="708"/>
      <c r="CF54" s="708"/>
      <c r="CG54" s="708"/>
      <c r="CH54" s="708"/>
      <c r="CI54" s="738"/>
      <c r="CJ54" s="745"/>
      <c r="CK54" s="777"/>
      <c r="CL54" s="748"/>
      <c r="CM54" s="708"/>
      <c r="CN54" s="708"/>
      <c r="CO54" s="708"/>
      <c r="CP54" s="708"/>
      <c r="CQ54" s="708"/>
      <c r="CR54" s="708"/>
      <c r="CS54" s="708"/>
      <c r="CT54" s="708"/>
      <c r="CU54" s="708"/>
      <c r="CV54" s="708"/>
      <c r="CW54" s="708"/>
      <c r="CX54" s="708"/>
      <c r="CY54" s="708"/>
      <c r="CZ54" s="738"/>
      <c r="DA54" s="773"/>
    </row>
    <row r="55" spans="1:105" ht="27" customHeight="1">
      <c r="A55" s="175"/>
      <c r="B55" s="724" t="s">
        <v>337</v>
      </c>
      <c r="C55" s="724"/>
      <c r="D55" s="724"/>
      <c r="E55" s="724"/>
      <c r="F55" s="724"/>
      <c r="G55" s="724"/>
      <c r="H55" s="724"/>
      <c r="I55" s="724"/>
      <c r="J55" s="724"/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4"/>
      <c r="AB55" s="724"/>
      <c r="AC55" s="724"/>
      <c r="AD55" s="724"/>
      <c r="AE55" s="724"/>
      <c r="AF55" s="724"/>
      <c r="AG55" s="724"/>
      <c r="AH55" s="724"/>
      <c r="AI55" s="724"/>
      <c r="AJ55" s="724"/>
      <c r="AK55" s="724"/>
      <c r="AL55" s="724"/>
      <c r="AM55" s="724"/>
      <c r="AN55" s="724"/>
      <c r="AO55" s="724"/>
      <c r="AP55" s="724"/>
      <c r="AQ55" s="724"/>
      <c r="AR55" s="724"/>
      <c r="AS55" s="724"/>
      <c r="AT55" s="724"/>
      <c r="AU55" s="724"/>
      <c r="AV55" s="724"/>
      <c r="AW55" s="724"/>
      <c r="AX55" s="724"/>
      <c r="AY55" s="724"/>
      <c r="AZ55" s="724"/>
      <c r="BA55" s="724"/>
      <c r="BB55" s="724"/>
      <c r="BC55" s="724"/>
      <c r="BD55" s="724"/>
      <c r="BE55" s="724"/>
      <c r="BF55" s="724"/>
      <c r="BG55" s="724"/>
      <c r="BH55" s="724"/>
      <c r="BI55" s="724"/>
      <c r="BJ55" s="724"/>
      <c r="BK55" s="724"/>
      <c r="BL55" s="768"/>
      <c r="BM55" s="769">
        <v>4222</v>
      </c>
      <c r="BN55" s="770"/>
      <c r="BO55" s="770"/>
      <c r="BP55" s="770"/>
      <c r="BQ55" s="770"/>
      <c r="BR55" s="770"/>
      <c r="BS55" s="771"/>
      <c r="BT55" s="747" t="s">
        <v>193</v>
      </c>
      <c r="BU55" s="748"/>
      <c r="BV55" s="708"/>
      <c r="BW55" s="708"/>
      <c r="BX55" s="708"/>
      <c r="BY55" s="708"/>
      <c r="BZ55" s="708"/>
      <c r="CA55" s="708"/>
      <c r="CB55" s="708"/>
      <c r="CC55" s="708"/>
      <c r="CD55" s="708"/>
      <c r="CE55" s="708"/>
      <c r="CF55" s="708"/>
      <c r="CG55" s="708"/>
      <c r="CH55" s="708"/>
      <c r="CI55" s="738" t="s">
        <v>194</v>
      </c>
      <c r="CJ55" s="745"/>
      <c r="CK55" s="777" t="s">
        <v>193</v>
      </c>
      <c r="CL55" s="748"/>
      <c r="CM55" s="708"/>
      <c r="CN55" s="708"/>
      <c r="CO55" s="708"/>
      <c r="CP55" s="708"/>
      <c r="CQ55" s="708"/>
      <c r="CR55" s="708"/>
      <c r="CS55" s="708"/>
      <c r="CT55" s="708"/>
      <c r="CU55" s="708"/>
      <c r="CV55" s="708"/>
      <c r="CW55" s="708"/>
      <c r="CX55" s="708"/>
      <c r="CY55" s="708"/>
      <c r="CZ55" s="738" t="s">
        <v>194</v>
      </c>
      <c r="DA55" s="773"/>
    </row>
    <row r="56" spans="1:105" ht="39.950000000000003" customHeight="1">
      <c r="A56" s="175"/>
      <c r="B56" s="724" t="s">
        <v>338</v>
      </c>
      <c r="C56" s="724"/>
      <c r="D56" s="724"/>
      <c r="E56" s="724"/>
      <c r="F56" s="724"/>
      <c r="G56" s="724"/>
      <c r="H56" s="724"/>
      <c r="I56" s="724"/>
      <c r="J56" s="724"/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4"/>
      <c r="AB56" s="724"/>
      <c r="AC56" s="724"/>
      <c r="AD56" s="724"/>
      <c r="AE56" s="724"/>
      <c r="AF56" s="724"/>
      <c r="AG56" s="724"/>
      <c r="AH56" s="724"/>
      <c r="AI56" s="724"/>
      <c r="AJ56" s="724"/>
      <c r="AK56" s="724"/>
      <c r="AL56" s="724"/>
      <c r="AM56" s="724"/>
      <c r="AN56" s="724"/>
      <c r="AO56" s="724"/>
      <c r="AP56" s="724"/>
      <c r="AQ56" s="724"/>
      <c r="AR56" s="724"/>
      <c r="AS56" s="724"/>
      <c r="AT56" s="724"/>
      <c r="AU56" s="724"/>
      <c r="AV56" s="724"/>
      <c r="AW56" s="724"/>
      <c r="AX56" s="724"/>
      <c r="AY56" s="724"/>
      <c r="AZ56" s="724"/>
      <c r="BA56" s="724"/>
      <c r="BB56" s="724"/>
      <c r="BC56" s="724"/>
      <c r="BD56" s="724"/>
      <c r="BE56" s="724"/>
      <c r="BF56" s="724"/>
      <c r="BG56" s="724"/>
      <c r="BH56" s="724"/>
      <c r="BI56" s="724"/>
      <c r="BJ56" s="724"/>
      <c r="BK56" s="724"/>
      <c r="BL56" s="768"/>
      <c r="BM56" s="769">
        <v>4223</v>
      </c>
      <c r="BN56" s="770"/>
      <c r="BO56" s="770"/>
      <c r="BP56" s="770"/>
      <c r="BQ56" s="770"/>
      <c r="BR56" s="770"/>
      <c r="BS56" s="771"/>
      <c r="BT56" s="747" t="s">
        <v>193</v>
      </c>
      <c r="BU56" s="748"/>
      <c r="BV56" s="708"/>
      <c r="BW56" s="708"/>
      <c r="BX56" s="708"/>
      <c r="BY56" s="708"/>
      <c r="BZ56" s="708"/>
      <c r="CA56" s="708"/>
      <c r="CB56" s="708"/>
      <c r="CC56" s="708"/>
      <c r="CD56" s="708"/>
      <c r="CE56" s="708"/>
      <c r="CF56" s="708"/>
      <c r="CG56" s="708"/>
      <c r="CH56" s="708"/>
      <c r="CI56" s="738" t="s">
        <v>194</v>
      </c>
      <c r="CJ56" s="745"/>
      <c r="CK56" s="777" t="s">
        <v>193</v>
      </c>
      <c r="CL56" s="748"/>
      <c r="CM56" s="708"/>
      <c r="CN56" s="708"/>
      <c r="CO56" s="708"/>
      <c r="CP56" s="708"/>
      <c r="CQ56" s="708"/>
      <c r="CR56" s="708"/>
      <c r="CS56" s="708"/>
      <c r="CT56" s="708"/>
      <c r="CU56" s="708"/>
      <c r="CV56" s="708"/>
      <c r="CW56" s="708"/>
      <c r="CX56" s="708"/>
      <c r="CY56" s="708"/>
      <c r="CZ56" s="738" t="s">
        <v>194</v>
      </c>
      <c r="DA56" s="773"/>
    </row>
    <row r="57" spans="1:105" ht="27" customHeight="1">
      <c r="A57" s="175"/>
      <c r="B57" s="724" t="s">
        <v>339</v>
      </c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4"/>
      <c r="AB57" s="724"/>
      <c r="AC57" s="724"/>
      <c r="AD57" s="724"/>
      <c r="AE57" s="724"/>
      <c r="AF57" s="724"/>
      <c r="AG57" s="724"/>
      <c r="AH57" s="724"/>
      <c r="AI57" s="724"/>
      <c r="AJ57" s="724"/>
      <c r="AK57" s="724"/>
      <c r="AL57" s="724"/>
      <c r="AM57" s="724"/>
      <c r="AN57" s="724"/>
      <c r="AO57" s="724"/>
      <c r="AP57" s="724"/>
      <c r="AQ57" s="724"/>
      <c r="AR57" s="724"/>
      <c r="AS57" s="724"/>
      <c r="AT57" s="724"/>
      <c r="AU57" s="724"/>
      <c r="AV57" s="724"/>
      <c r="AW57" s="724"/>
      <c r="AX57" s="724"/>
      <c r="AY57" s="724"/>
      <c r="AZ57" s="724"/>
      <c r="BA57" s="724"/>
      <c r="BB57" s="724"/>
      <c r="BC57" s="724"/>
      <c r="BD57" s="724"/>
      <c r="BE57" s="724"/>
      <c r="BF57" s="724"/>
      <c r="BG57" s="724"/>
      <c r="BH57" s="724"/>
      <c r="BI57" s="724"/>
      <c r="BJ57" s="724"/>
      <c r="BK57" s="724"/>
      <c r="BL57" s="768"/>
      <c r="BM57" s="769">
        <v>4224</v>
      </c>
      <c r="BN57" s="770"/>
      <c r="BO57" s="770"/>
      <c r="BP57" s="770"/>
      <c r="BQ57" s="770"/>
      <c r="BR57" s="770"/>
      <c r="BS57" s="771"/>
      <c r="BT57" s="747" t="s">
        <v>193</v>
      </c>
      <c r="BU57" s="748"/>
      <c r="BV57" s="708"/>
      <c r="BW57" s="708"/>
      <c r="BX57" s="708"/>
      <c r="BY57" s="708"/>
      <c r="BZ57" s="708"/>
      <c r="CA57" s="708"/>
      <c r="CB57" s="708"/>
      <c r="CC57" s="708"/>
      <c r="CD57" s="708"/>
      <c r="CE57" s="708"/>
      <c r="CF57" s="708"/>
      <c r="CG57" s="708"/>
      <c r="CH57" s="708"/>
      <c r="CI57" s="738" t="s">
        <v>194</v>
      </c>
      <c r="CJ57" s="745"/>
      <c r="CK57" s="777" t="s">
        <v>193</v>
      </c>
      <c r="CL57" s="748"/>
      <c r="CM57" s="708"/>
      <c r="CN57" s="708"/>
      <c r="CO57" s="708"/>
      <c r="CP57" s="708"/>
      <c r="CQ57" s="708"/>
      <c r="CR57" s="708"/>
      <c r="CS57" s="708"/>
      <c r="CT57" s="708"/>
      <c r="CU57" s="708"/>
      <c r="CV57" s="708"/>
      <c r="CW57" s="708"/>
      <c r="CX57" s="708"/>
      <c r="CY57" s="708"/>
      <c r="CZ57" s="738" t="s">
        <v>194</v>
      </c>
      <c r="DA57" s="773"/>
    </row>
    <row r="58" spans="1:105" ht="15" customHeight="1">
      <c r="A58" s="175"/>
      <c r="B58" s="739" t="s">
        <v>328</v>
      </c>
      <c r="C58" s="739"/>
      <c r="D58" s="739"/>
      <c r="E58" s="739"/>
      <c r="F58" s="739"/>
      <c r="G58" s="739"/>
      <c r="H58" s="739"/>
      <c r="I58" s="739"/>
      <c r="J58" s="739"/>
      <c r="K58" s="739"/>
      <c r="L58" s="739"/>
      <c r="M58" s="739"/>
      <c r="N58" s="739"/>
      <c r="O58" s="739"/>
      <c r="P58" s="739"/>
      <c r="Q58" s="739"/>
      <c r="R58" s="739"/>
      <c r="S58" s="739"/>
      <c r="T58" s="739"/>
      <c r="U58" s="739"/>
      <c r="V58" s="739"/>
      <c r="W58" s="739"/>
      <c r="X58" s="739"/>
      <c r="Y58" s="739"/>
      <c r="Z58" s="739"/>
      <c r="AA58" s="739"/>
      <c r="AB58" s="739"/>
      <c r="AC58" s="739"/>
      <c r="AD58" s="739"/>
      <c r="AE58" s="739"/>
      <c r="AF58" s="739"/>
      <c r="AG58" s="739"/>
      <c r="AH58" s="739"/>
      <c r="AI58" s="739"/>
      <c r="AJ58" s="739"/>
      <c r="AK58" s="739"/>
      <c r="AL58" s="739"/>
      <c r="AM58" s="739"/>
      <c r="AN58" s="739"/>
      <c r="AO58" s="739"/>
      <c r="AP58" s="739"/>
      <c r="AQ58" s="739"/>
      <c r="AR58" s="739"/>
      <c r="AS58" s="739"/>
      <c r="AT58" s="739"/>
      <c r="AU58" s="739"/>
      <c r="AV58" s="739"/>
      <c r="AW58" s="739"/>
      <c r="AX58" s="739"/>
      <c r="AY58" s="739"/>
      <c r="AZ58" s="739"/>
      <c r="BA58" s="739"/>
      <c r="BB58" s="739"/>
      <c r="BC58" s="739"/>
      <c r="BD58" s="739"/>
      <c r="BE58" s="739"/>
      <c r="BF58" s="739"/>
      <c r="BG58" s="739"/>
      <c r="BH58" s="739"/>
      <c r="BI58" s="739"/>
      <c r="BJ58" s="739"/>
      <c r="BK58" s="739"/>
      <c r="BL58" s="775"/>
      <c r="BM58" s="769">
        <v>4229</v>
      </c>
      <c r="BN58" s="770"/>
      <c r="BO58" s="770"/>
      <c r="BP58" s="770"/>
      <c r="BQ58" s="770"/>
      <c r="BR58" s="770"/>
      <c r="BS58" s="771"/>
      <c r="BT58" s="747" t="s">
        <v>193</v>
      </c>
      <c r="BU58" s="748"/>
      <c r="BV58" s="708"/>
      <c r="BW58" s="708"/>
      <c r="BX58" s="708"/>
      <c r="BY58" s="708"/>
      <c r="BZ58" s="708"/>
      <c r="CA58" s="708"/>
      <c r="CB58" s="708"/>
      <c r="CC58" s="708"/>
      <c r="CD58" s="708"/>
      <c r="CE58" s="708"/>
      <c r="CF58" s="708"/>
      <c r="CG58" s="708"/>
      <c r="CH58" s="708"/>
      <c r="CI58" s="738" t="s">
        <v>194</v>
      </c>
      <c r="CJ58" s="745"/>
      <c r="CK58" s="777" t="s">
        <v>193</v>
      </c>
      <c r="CL58" s="748"/>
      <c r="CM58" s="708"/>
      <c r="CN58" s="708"/>
      <c r="CO58" s="708"/>
      <c r="CP58" s="708"/>
      <c r="CQ58" s="708"/>
      <c r="CR58" s="708"/>
      <c r="CS58" s="708"/>
      <c r="CT58" s="708"/>
      <c r="CU58" s="708"/>
      <c r="CV58" s="708"/>
      <c r="CW58" s="708"/>
      <c r="CX58" s="708"/>
      <c r="CY58" s="708"/>
      <c r="CZ58" s="738" t="s">
        <v>194</v>
      </c>
      <c r="DA58" s="773"/>
    </row>
    <row r="59" spans="1:105" ht="15" customHeight="1">
      <c r="A59" s="162"/>
      <c r="B59" s="746" t="s">
        <v>340</v>
      </c>
      <c r="C59" s="746"/>
      <c r="D59" s="746"/>
      <c r="E59" s="746"/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  <c r="Y59" s="746"/>
      <c r="Z59" s="746"/>
      <c r="AA59" s="746"/>
      <c r="AB59" s="746"/>
      <c r="AC59" s="746"/>
      <c r="AD59" s="746"/>
      <c r="AE59" s="746"/>
      <c r="AF59" s="746"/>
      <c r="AG59" s="746"/>
      <c r="AH59" s="746"/>
      <c r="AI59" s="746"/>
      <c r="AJ59" s="746"/>
      <c r="AK59" s="746"/>
      <c r="AL59" s="746"/>
      <c r="AM59" s="746"/>
      <c r="AN59" s="746"/>
      <c r="AO59" s="746"/>
      <c r="AP59" s="746"/>
      <c r="AQ59" s="746"/>
      <c r="AR59" s="746"/>
      <c r="AS59" s="746"/>
      <c r="AT59" s="746"/>
      <c r="AU59" s="746"/>
      <c r="AV59" s="746"/>
      <c r="AW59" s="746"/>
      <c r="AX59" s="746"/>
      <c r="AY59" s="746"/>
      <c r="AZ59" s="746"/>
      <c r="BA59" s="746"/>
      <c r="BB59" s="746"/>
      <c r="BC59" s="746"/>
      <c r="BD59" s="746"/>
      <c r="BE59" s="746"/>
      <c r="BF59" s="746"/>
      <c r="BG59" s="746"/>
      <c r="BH59" s="746"/>
      <c r="BI59" s="746"/>
      <c r="BJ59" s="746"/>
      <c r="BK59" s="746"/>
      <c r="BL59" s="776"/>
      <c r="BM59" s="778">
        <v>4200</v>
      </c>
      <c r="BN59" s="779"/>
      <c r="BO59" s="779"/>
      <c r="BP59" s="779"/>
      <c r="BQ59" s="779"/>
      <c r="BR59" s="779"/>
      <c r="BS59" s="780"/>
      <c r="BT59" s="781">
        <f>BT44-BV52</f>
        <v>-4301.1239299999997</v>
      </c>
      <c r="BU59" s="782"/>
      <c r="BV59" s="782"/>
      <c r="BW59" s="782"/>
      <c r="BX59" s="782"/>
      <c r="BY59" s="782"/>
      <c r="BZ59" s="782"/>
      <c r="CA59" s="782"/>
      <c r="CB59" s="782"/>
      <c r="CC59" s="782"/>
      <c r="CD59" s="782"/>
      <c r="CE59" s="782"/>
      <c r="CF59" s="782"/>
      <c r="CG59" s="782"/>
      <c r="CH59" s="782"/>
      <c r="CI59" s="782"/>
      <c r="CJ59" s="783"/>
      <c r="CK59" s="784">
        <f>CK44-CM52</f>
        <v>-15269.036999999998</v>
      </c>
      <c r="CL59" s="782"/>
      <c r="CM59" s="782"/>
      <c r="CN59" s="782"/>
      <c r="CO59" s="782"/>
      <c r="CP59" s="782"/>
      <c r="CQ59" s="782"/>
      <c r="CR59" s="782"/>
      <c r="CS59" s="782"/>
      <c r="CT59" s="782"/>
      <c r="CU59" s="782"/>
      <c r="CV59" s="782"/>
      <c r="CW59" s="782"/>
      <c r="CX59" s="782"/>
      <c r="CY59" s="782"/>
      <c r="CZ59" s="782"/>
      <c r="DA59" s="785"/>
    </row>
    <row r="60" spans="1:105" ht="30" customHeight="1">
      <c r="A60" s="177"/>
      <c r="B60" s="727" t="s">
        <v>341</v>
      </c>
      <c r="C60" s="727"/>
      <c r="D60" s="727"/>
      <c r="E60" s="727"/>
      <c r="F60" s="727"/>
      <c r="G60" s="727"/>
      <c r="H60" s="727"/>
      <c r="I60" s="727"/>
      <c r="J60" s="727"/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27"/>
      <c r="AB60" s="727"/>
      <c r="AC60" s="727"/>
      <c r="AD60" s="727"/>
      <c r="AE60" s="727"/>
      <c r="AF60" s="727"/>
      <c r="AG60" s="727"/>
      <c r="AH60" s="727"/>
      <c r="AI60" s="727"/>
      <c r="AJ60" s="727"/>
      <c r="AK60" s="727"/>
      <c r="AL60" s="727"/>
      <c r="AM60" s="727"/>
      <c r="AN60" s="727"/>
      <c r="AO60" s="727"/>
      <c r="AP60" s="727"/>
      <c r="AQ60" s="727"/>
      <c r="AR60" s="727"/>
      <c r="AS60" s="727"/>
      <c r="AT60" s="727"/>
      <c r="AU60" s="727"/>
      <c r="AV60" s="727"/>
      <c r="AW60" s="727"/>
      <c r="AX60" s="727"/>
      <c r="AY60" s="727"/>
      <c r="AZ60" s="727"/>
      <c r="BA60" s="727"/>
      <c r="BB60" s="727"/>
      <c r="BC60" s="727"/>
      <c r="BD60" s="727"/>
      <c r="BE60" s="727"/>
      <c r="BF60" s="727"/>
      <c r="BG60" s="727"/>
      <c r="BH60" s="727"/>
      <c r="BI60" s="727"/>
      <c r="BJ60" s="727"/>
      <c r="BK60" s="727"/>
      <c r="BL60" s="766"/>
      <c r="BM60" s="760">
        <v>4310</v>
      </c>
      <c r="BN60" s="761"/>
      <c r="BO60" s="761"/>
      <c r="BP60" s="761"/>
      <c r="BQ60" s="761"/>
      <c r="BR60" s="761"/>
      <c r="BS60" s="762"/>
      <c r="BT60" s="754">
        <f>SUM(BT62:CJ67)</f>
        <v>0</v>
      </c>
      <c r="BU60" s="744"/>
      <c r="BV60" s="744"/>
      <c r="BW60" s="744"/>
      <c r="BX60" s="744"/>
      <c r="BY60" s="744"/>
      <c r="BZ60" s="744"/>
      <c r="CA60" s="744"/>
      <c r="CB60" s="744"/>
      <c r="CC60" s="744"/>
      <c r="CD60" s="744"/>
      <c r="CE60" s="744"/>
      <c r="CF60" s="744"/>
      <c r="CG60" s="744"/>
      <c r="CH60" s="744"/>
      <c r="CI60" s="744"/>
      <c r="CJ60" s="755"/>
      <c r="CK60" s="756">
        <f>SUM(CK62:DA67)</f>
        <v>0</v>
      </c>
      <c r="CL60" s="744"/>
      <c r="CM60" s="744"/>
      <c r="CN60" s="744"/>
      <c r="CO60" s="744"/>
      <c r="CP60" s="744"/>
      <c r="CQ60" s="744"/>
      <c r="CR60" s="744"/>
      <c r="CS60" s="744"/>
      <c r="CT60" s="744"/>
      <c r="CU60" s="744"/>
      <c r="CV60" s="744"/>
      <c r="CW60" s="744"/>
      <c r="CX60" s="744"/>
      <c r="CY60" s="744"/>
      <c r="CZ60" s="744"/>
      <c r="DA60" s="757"/>
    </row>
    <row r="61" spans="1:105" ht="15" customHeight="1">
      <c r="A61" s="159"/>
      <c r="B61" s="738" t="s">
        <v>319</v>
      </c>
      <c r="C61" s="738"/>
      <c r="D61" s="738"/>
      <c r="E61" s="738"/>
      <c r="F61" s="738"/>
      <c r="G61" s="738"/>
      <c r="H61" s="738"/>
      <c r="I61" s="738"/>
      <c r="J61" s="738"/>
      <c r="K61" s="738"/>
      <c r="L61" s="738"/>
      <c r="M61" s="738"/>
      <c r="N61" s="738"/>
      <c r="O61" s="738"/>
      <c r="P61" s="738"/>
      <c r="Q61" s="738"/>
      <c r="R61" s="738"/>
      <c r="S61" s="738"/>
      <c r="T61" s="738"/>
      <c r="U61" s="738"/>
      <c r="V61" s="738"/>
      <c r="W61" s="738"/>
      <c r="X61" s="738"/>
      <c r="Y61" s="738"/>
      <c r="Z61" s="738"/>
      <c r="AA61" s="738"/>
      <c r="AB61" s="738"/>
      <c r="AC61" s="738"/>
      <c r="AD61" s="738"/>
      <c r="AE61" s="738"/>
      <c r="AF61" s="738"/>
      <c r="AG61" s="738"/>
      <c r="AH61" s="738"/>
      <c r="AI61" s="738"/>
      <c r="AJ61" s="738"/>
      <c r="AK61" s="738"/>
      <c r="AL61" s="738"/>
      <c r="AM61" s="738"/>
      <c r="AN61" s="738"/>
      <c r="AO61" s="738"/>
      <c r="AP61" s="738"/>
      <c r="AQ61" s="738"/>
      <c r="AR61" s="738"/>
      <c r="AS61" s="738"/>
      <c r="AT61" s="738"/>
      <c r="AU61" s="738"/>
      <c r="AV61" s="738"/>
      <c r="AW61" s="738"/>
      <c r="AX61" s="738"/>
      <c r="AY61" s="738"/>
      <c r="AZ61" s="738"/>
      <c r="BA61" s="738"/>
      <c r="BB61" s="738"/>
      <c r="BC61" s="738"/>
      <c r="BD61" s="738"/>
      <c r="BE61" s="738"/>
      <c r="BF61" s="738"/>
      <c r="BG61" s="738"/>
      <c r="BH61" s="738"/>
      <c r="BI61" s="738"/>
      <c r="BJ61" s="738"/>
      <c r="BK61" s="738"/>
      <c r="BL61" s="745"/>
      <c r="BM61" s="763"/>
      <c r="BN61" s="764"/>
      <c r="BO61" s="764"/>
      <c r="BP61" s="764"/>
      <c r="BQ61" s="764"/>
      <c r="BR61" s="764"/>
      <c r="BS61" s="765"/>
      <c r="BT61" s="707"/>
      <c r="BU61" s="708"/>
      <c r="BV61" s="708"/>
      <c r="BW61" s="708"/>
      <c r="BX61" s="708"/>
      <c r="BY61" s="708"/>
      <c r="BZ61" s="708"/>
      <c r="CA61" s="708"/>
      <c r="CB61" s="708"/>
      <c r="CC61" s="708"/>
      <c r="CD61" s="708"/>
      <c r="CE61" s="708"/>
      <c r="CF61" s="708"/>
      <c r="CG61" s="708"/>
      <c r="CH61" s="708"/>
      <c r="CI61" s="708"/>
      <c r="CJ61" s="709"/>
      <c r="CK61" s="712"/>
      <c r="CL61" s="708"/>
      <c r="CM61" s="708"/>
      <c r="CN61" s="708"/>
      <c r="CO61" s="708"/>
      <c r="CP61" s="708"/>
      <c r="CQ61" s="708"/>
      <c r="CR61" s="708"/>
      <c r="CS61" s="708"/>
      <c r="CT61" s="708"/>
      <c r="CU61" s="708"/>
      <c r="CV61" s="708"/>
      <c r="CW61" s="708"/>
      <c r="CX61" s="708"/>
      <c r="CY61" s="708"/>
      <c r="CZ61" s="708"/>
      <c r="DA61" s="713"/>
    </row>
    <row r="62" spans="1:105" ht="15" customHeight="1">
      <c r="A62" s="177"/>
      <c r="B62" s="758" t="s">
        <v>199</v>
      </c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58"/>
      <c r="W62" s="758"/>
      <c r="X62" s="758"/>
      <c r="Y62" s="758"/>
      <c r="Z62" s="758"/>
      <c r="AA62" s="758"/>
      <c r="AB62" s="758"/>
      <c r="AC62" s="758"/>
      <c r="AD62" s="758"/>
      <c r="AE62" s="758"/>
      <c r="AF62" s="758"/>
      <c r="AG62" s="758"/>
      <c r="AH62" s="758"/>
      <c r="AI62" s="758"/>
      <c r="AJ62" s="758"/>
      <c r="AK62" s="758"/>
      <c r="AL62" s="758"/>
      <c r="AM62" s="758"/>
      <c r="AN62" s="758"/>
      <c r="AO62" s="758"/>
      <c r="AP62" s="758"/>
      <c r="AQ62" s="758"/>
      <c r="AR62" s="758"/>
      <c r="AS62" s="758"/>
      <c r="AT62" s="758"/>
      <c r="AU62" s="758"/>
      <c r="AV62" s="758"/>
      <c r="AW62" s="758"/>
      <c r="AX62" s="758"/>
      <c r="AY62" s="758"/>
      <c r="AZ62" s="758"/>
      <c r="BA62" s="758"/>
      <c r="BB62" s="758"/>
      <c r="BC62" s="758"/>
      <c r="BD62" s="758"/>
      <c r="BE62" s="758"/>
      <c r="BF62" s="758"/>
      <c r="BG62" s="758"/>
      <c r="BH62" s="758"/>
      <c r="BI62" s="758"/>
      <c r="BJ62" s="758"/>
      <c r="BK62" s="758"/>
      <c r="BL62" s="759"/>
      <c r="BM62" s="760">
        <v>4311</v>
      </c>
      <c r="BN62" s="761"/>
      <c r="BO62" s="761"/>
      <c r="BP62" s="761"/>
      <c r="BQ62" s="761"/>
      <c r="BR62" s="761"/>
      <c r="BS62" s="762"/>
      <c r="BT62" s="754"/>
      <c r="BU62" s="744"/>
      <c r="BV62" s="744"/>
      <c r="BW62" s="744"/>
      <c r="BX62" s="744"/>
      <c r="BY62" s="744"/>
      <c r="BZ62" s="744"/>
      <c r="CA62" s="744"/>
      <c r="CB62" s="744"/>
      <c r="CC62" s="744"/>
      <c r="CD62" s="744"/>
      <c r="CE62" s="744"/>
      <c r="CF62" s="744"/>
      <c r="CG62" s="744"/>
      <c r="CH62" s="744"/>
      <c r="CI62" s="744"/>
      <c r="CJ62" s="755"/>
      <c r="CK62" s="756"/>
      <c r="CL62" s="744"/>
      <c r="CM62" s="744"/>
      <c r="CN62" s="744"/>
      <c r="CO62" s="744"/>
      <c r="CP62" s="744"/>
      <c r="CQ62" s="744"/>
      <c r="CR62" s="744"/>
      <c r="CS62" s="744"/>
      <c r="CT62" s="744"/>
      <c r="CU62" s="744"/>
      <c r="CV62" s="744"/>
      <c r="CW62" s="744"/>
      <c r="CX62" s="744"/>
      <c r="CY62" s="744"/>
      <c r="CZ62" s="744"/>
      <c r="DA62" s="757"/>
    </row>
    <row r="63" spans="1:105" ht="15" customHeight="1">
      <c r="A63" s="174"/>
      <c r="B63" s="749" t="s">
        <v>342</v>
      </c>
      <c r="C63" s="749"/>
      <c r="D63" s="749"/>
      <c r="E63" s="749"/>
      <c r="F63" s="749"/>
      <c r="G63" s="749"/>
      <c r="H63" s="749"/>
      <c r="I63" s="749"/>
      <c r="J63" s="749"/>
      <c r="K63" s="749"/>
      <c r="L63" s="749"/>
      <c r="M63" s="749"/>
      <c r="N63" s="749"/>
      <c r="O63" s="749"/>
      <c r="P63" s="749"/>
      <c r="Q63" s="749"/>
      <c r="R63" s="749"/>
      <c r="S63" s="749"/>
      <c r="T63" s="749"/>
      <c r="U63" s="749"/>
      <c r="V63" s="749"/>
      <c r="W63" s="749"/>
      <c r="X63" s="749"/>
      <c r="Y63" s="749"/>
      <c r="Z63" s="749"/>
      <c r="AA63" s="749"/>
      <c r="AB63" s="749"/>
      <c r="AC63" s="749"/>
      <c r="AD63" s="749"/>
      <c r="AE63" s="749"/>
      <c r="AF63" s="749"/>
      <c r="AG63" s="749"/>
      <c r="AH63" s="749"/>
      <c r="AI63" s="749"/>
      <c r="AJ63" s="749"/>
      <c r="AK63" s="749"/>
      <c r="AL63" s="749"/>
      <c r="AM63" s="749"/>
      <c r="AN63" s="749"/>
      <c r="AO63" s="749"/>
      <c r="AP63" s="749"/>
      <c r="AQ63" s="749"/>
      <c r="AR63" s="749"/>
      <c r="AS63" s="749"/>
      <c r="AT63" s="749"/>
      <c r="AU63" s="749"/>
      <c r="AV63" s="749"/>
      <c r="AW63" s="749"/>
      <c r="AX63" s="749"/>
      <c r="AY63" s="749"/>
      <c r="AZ63" s="749"/>
      <c r="BA63" s="749"/>
      <c r="BB63" s="749"/>
      <c r="BC63" s="749"/>
      <c r="BD63" s="749"/>
      <c r="BE63" s="749"/>
      <c r="BF63" s="749"/>
      <c r="BG63" s="749"/>
      <c r="BH63" s="749"/>
      <c r="BI63" s="749"/>
      <c r="BJ63" s="749"/>
      <c r="BK63" s="749"/>
      <c r="BL63" s="750"/>
      <c r="BM63" s="763"/>
      <c r="BN63" s="764"/>
      <c r="BO63" s="764"/>
      <c r="BP63" s="764"/>
      <c r="BQ63" s="764"/>
      <c r="BR63" s="764"/>
      <c r="BS63" s="765"/>
      <c r="BT63" s="707"/>
      <c r="BU63" s="708"/>
      <c r="BV63" s="708"/>
      <c r="BW63" s="708"/>
      <c r="BX63" s="708"/>
      <c r="BY63" s="708"/>
      <c r="BZ63" s="708"/>
      <c r="CA63" s="708"/>
      <c r="CB63" s="708"/>
      <c r="CC63" s="708"/>
      <c r="CD63" s="708"/>
      <c r="CE63" s="708"/>
      <c r="CF63" s="708"/>
      <c r="CG63" s="708"/>
      <c r="CH63" s="708"/>
      <c r="CI63" s="708"/>
      <c r="CJ63" s="709"/>
      <c r="CK63" s="712"/>
      <c r="CL63" s="708"/>
      <c r="CM63" s="708"/>
      <c r="CN63" s="708"/>
      <c r="CO63" s="708"/>
      <c r="CP63" s="708"/>
      <c r="CQ63" s="708"/>
      <c r="CR63" s="708"/>
      <c r="CS63" s="708"/>
      <c r="CT63" s="708"/>
      <c r="CU63" s="708"/>
      <c r="CV63" s="708"/>
      <c r="CW63" s="708"/>
      <c r="CX63" s="708"/>
      <c r="CY63" s="708"/>
      <c r="CZ63" s="708"/>
      <c r="DA63" s="713"/>
    </row>
    <row r="64" spans="1:105" ht="15" customHeight="1">
      <c r="A64" s="175"/>
      <c r="B64" s="724" t="s">
        <v>343</v>
      </c>
      <c r="C64" s="724"/>
      <c r="D64" s="724"/>
      <c r="E64" s="724"/>
      <c r="F64" s="724"/>
      <c r="G64" s="724"/>
      <c r="H64" s="724"/>
      <c r="I64" s="724"/>
      <c r="J64" s="724"/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724"/>
      <c r="AT64" s="724"/>
      <c r="AU64" s="724"/>
      <c r="AV64" s="724"/>
      <c r="AW64" s="724"/>
      <c r="AX64" s="724"/>
      <c r="AY64" s="724"/>
      <c r="AZ64" s="724"/>
      <c r="BA64" s="724"/>
      <c r="BB64" s="724"/>
      <c r="BC64" s="724"/>
      <c r="BD64" s="724"/>
      <c r="BE64" s="724"/>
      <c r="BF64" s="724"/>
      <c r="BG64" s="724"/>
      <c r="BH64" s="724"/>
      <c r="BI64" s="724"/>
      <c r="BJ64" s="724"/>
      <c r="BK64" s="724"/>
      <c r="BL64" s="768"/>
      <c r="BM64" s="769">
        <v>4312</v>
      </c>
      <c r="BN64" s="770"/>
      <c r="BO64" s="770"/>
      <c r="BP64" s="770"/>
      <c r="BQ64" s="770"/>
      <c r="BR64" s="770"/>
      <c r="BS64" s="771"/>
      <c r="BT64" s="734"/>
      <c r="BU64" s="735"/>
      <c r="BV64" s="735"/>
      <c r="BW64" s="735"/>
      <c r="BX64" s="735"/>
      <c r="BY64" s="735"/>
      <c r="BZ64" s="735"/>
      <c r="CA64" s="735"/>
      <c r="CB64" s="735"/>
      <c r="CC64" s="735"/>
      <c r="CD64" s="735"/>
      <c r="CE64" s="735"/>
      <c r="CF64" s="735"/>
      <c r="CG64" s="735"/>
      <c r="CH64" s="735"/>
      <c r="CI64" s="735"/>
      <c r="CJ64" s="735"/>
      <c r="CK64" s="735"/>
      <c r="CL64" s="735"/>
      <c r="CM64" s="735"/>
      <c r="CN64" s="735"/>
      <c r="CO64" s="735"/>
      <c r="CP64" s="735"/>
      <c r="CQ64" s="735"/>
      <c r="CR64" s="735"/>
      <c r="CS64" s="735"/>
      <c r="CT64" s="735"/>
      <c r="CU64" s="735"/>
      <c r="CV64" s="735"/>
      <c r="CW64" s="735"/>
      <c r="CX64" s="735"/>
      <c r="CY64" s="735"/>
      <c r="CZ64" s="735"/>
      <c r="DA64" s="767"/>
    </row>
    <row r="65" spans="1:105" ht="15" customHeight="1">
      <c r="A65" s="175"/>
      <c r="B65" s="724" t="s">
        <v>344</v>
      </c>
      <c r="C65" s="724"/>
      <c r="D65" s="724"/>
      <c r="E65" s="724"/>
      <c r="F65" s="724"/>
      <c r="G65" s="724"/>
      <c r="H65" s="724"/>
      <c r="I65" s="724"/>
      <c r="J65" s="724"/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4"/>
      <c r="AB65" s="724"/>
      <c r="AC65" s="724"/>
      <c r="AD65" s="724"/>
      <c r="AE65" s="724"/>
      <c r="AF65" s="724"/>
      <c r="AG65" s="724"/>
      <c r="AH65" s="724"/>
      <c r="AI65" s="724"/>
      <c r="AJ65" s="724"/>
      <c r="AK65" s="724"/>
      <c r="AL65" s="724"/>
      <c r="AM65" s="724"/>
      <c r="AN65" s="724"/>
      <c r="AO65" s="724"/>
      <c r="AP65" s="724"/>
      <c r="AQ65" s="724"/>
      <c r="AR65" s="724"/>
      <c r="AS65" s="724"/>
      <c r="AT65" s="724"/>
      <c r="AU65" s="724"/>
      <c r="AV65" s="724"/>
      <c r="AW65" s="724"/>
      <c r="AX65" s="724"/>
      <c r="AY65" s="724"/>
      <c r="AZ65" s="724"/>
      <c r="BA65" s="724"/>
      <c r="BB65" s="724"/>
      <c r="BC65" s="724"/>
      <c r="BD65" s="724"/>
      <c r="BE65" s="724"/>
      <c r="BF65" s="724"/>
      <c r="BG65" s="724"/>
      <c r="BH65" s="724"/>
      <c r="BI65" s="724"/>
      <c r="BJ65" s="724"/>
      <c r="BK65" s="724"/>
      <c r="BL65" s="768"/>
      <c r="BM65" s="769">
        <v>4313</v>
      </c>
      <c r="BN65" s="770"/>
      <c r="BO65" s="770"/>
      <c r="BP65" s="770"/>
      <c r="BQ65" s="770"/>
      <c r="BR65" s="770"/>
      <c r="BS65" s="771"/>
      <c r="BT65" s="734"/>
      <c r="BU65" s="735"/>
      <c r="BV65" s="735"/>
      <c r="BW65" s="735"/>
      <c r="BX65" s="735"/>
      <c r="BY65" s="735"/>
      <c r="BZ65" s="735"/>
      <c r="CA65" s="735"/>
      <c r="CB65" s="735"/>
      <c r="CC65" s="735"/>
      <c r="CD65" s="735"/>
      <c r="CE65" s="735"/>
      <c r="CF65" s="735"/>
      <c r="CG65" s="735"/>
      <c r="CH65" s="735"/>
      <c r="CI65" s="735"/>
      <c r="CJ65" s="735"/>
      <c r="CK65" s="735"/>
      <c r="CL65" s="735"/>
      <c r="CM65" s="735"/>
      <c r="CN65" s="735"/>
      <c r="CO65" s="735"/>
      <c r="CP65" s="735"/>
      <c r="CQ65" s="735"/>
      <c r="CR65" s="735"/>
      <c r="CS65" s="735"/>
      <c r="CT65" s="735"/>
      <c r="CU65" s="735"/>
      <c r="CV65" s="735"/>
      <c r="CW65" s="735"/>
      <c r="CX65" s="735"/>
      <c r="CY65" s="735"/>
      <c r="CZ65" s="735"/>
      <c r="DA65" s="767"/>
    </row>
    <row r="66" spans="1:105" ht="27" customHeight="1">
      <c r="A66" s="175"/>
      <c r="B66" s="724" t="s">
        <v>345</v>
      </c>
      <c r="C66" s="724"/>
      <c r="D66" s="724"/>
      <c r="E66" s="724"/>
      <c r="F66" s="724"/>
      <c r="G66" s="724"/>
      <c r="H66" s="724"/>
      <c r="I66" s="724"/>
      <c r="J66" s="724"/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724"/>
      <c r="AT66" s="724"/>
      <c r="AU66" s="724"/>
      <c r="AV66" s="724"/>
      <c r="AW66" s="724"/>
      <c r="AX66" s="724"/>
      <c r="AY66" s="724"/>
      <c r="AZ66" s="724"/>
      <c r="BA66" s="724"/>
      <c r="BB66" s="724"/>
      <c r="BC66" s="724"/>
      <c r="BD66" s="724"/>
      <c r="BE66" s="724"/>
      <c r="BF66" s="724"/>
      <c r="BG66" s="724"/>
      <c r="BH66" s="724"/>
      <c r="BI66" s="724"/>
      <c r="BJ66" s="724"/>
      <c r="BK66" s="724"/>
      <c r="BL66" s="768"/>
      <c r="BM66" s="769">
        <v>4314</v>
      </c>
      <c r="BN66" s="770"/>
      <c r="BO66" s="770"/>
      <c r="BP66" s="770"/>
      <c r="BQ66" s="770"/>
      <c r="BR66" s="770"/>
      <c r="BS66" s="771"/>
      <c r="BT66" s="734"/>
      <c r="BU66" s="735"/>
      <c r="BV66" s="735"/>
      <c r="BW66" s="735"/>
      <c r="BX66" s="735"/>
      <c r="BY66" s="735"/>
      <c r="BZ66" s="735"/>
      <c r="CA66" s="735"/>
      <c r="CB66" s="735"/>
      <c r="CC66" s="735"/>
      <c r="CD66" s="735"/>
      <c r="CE66" s="735"/>
      <c r="CF66" s="735"/>
      <c r="CG66" s="735"/>
      <c r="CH66" s="735"/>
      <c r="CI66" s="735"/>
      <c r="CJ66" s="735"/>
      <c r="CK66" s="735"/>
      <c r="CL66" s="735"/>
      <c r="CM66" s="735"/>
      <c r="CN66" s="735"/>
      <c r="CO66" s="735"/>
      <c r="CP66" s="735"/>
      <c r="CQ66" s="735"/>
      <c r="CR66" s="735"/>
      <c r="CS66" s="735"/>
      <c r="CT66" s="735"/>
      <c r="CU66" s="735"/>
      <c r="CV66" s="735"/>
      <c r="CW66" s="735"/>
      <c r="CX66" s="735"/>
      <c r="CY66" s="735"/>
      <c r="CZ66" s="735"/>
      <c r="DA66" s="767"/>
    </row>
    <row r="67" spans="1:105" ht="15" customHeight="1">
      <c r="A67" s="158"/>
      <c r="B67" s="788" t="s">
        <v>301</v>
      </c>
      <c r="C67" s="788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  <c r="P67" s="788"/>
      <c r="Q67" s="788"/>
      <c r="R67" s="788"/>
      <c r="S67" s="788"/>
      <c r="T67" s="788"/>
      <c r="U67" s="788"/>
      <c r="V67" s="788"/>
      <c r="W67" s="788"/>
      <c r="X67" s="788"/>
      <c r="Y67" s="788"/>
      <c r="Z67" s="788"/>
      <c r="AA67" s="788"/>
      <c r="AB67" s="788"/>
      <c r="AC67" s="788"/>
      <c r="AD67" s="788"/>
      <c r="AE67" s="788"/>
      <c r="AF67" s="788"/>
      <c r="AG67" s="788"/>
      <c r="AH67" s="788"/>
      <c r="AI67" s="788"/>
      <c r="AJ67" s="788"/>
      <c r="AK67" s="788"/>
      <c r="AL67" s="788"/>
      <c r="AM67" s="788"/>
      <c r="AN67" s="788"/>
      <c r="AO67" s="788"/>
      <c r="AP67" s="788"/>
      <c r="AQ67" s="788"/>
      <c r="AR67" s="788"/>
      <c r="AS67" s="788"/>
      <c r="AT67" s="788"/>
      <c r="AU67" s="788"/>
      <c r="AV67" s="788"/>
      <c r="AW67" s="788"/>
      <c r="AX67" s="788"/>
      <c r="AY67" s="788"/>
      <c r="AZ67" s="788"/>
      <c r="BA67" s="788"/>
      <c r="BB67" s="788"/>
      <c r="BC67" s="788"/>
      <c r="BD67" s="788"/>
      <c r="BE67" s="788"/>
      <c r="BF67" s="788"/>
      <c r="BG67" s="788"/>
      <c r="BH67" s="788"/>
      <c r="BI67" s="788"/>
      <c r="BJ67" s="788"/>
      <c r="BK67" s="788"/>
      <c r="BL67" s="789"/>
      <c r="BM67" s="760">
        <v>4319</v>
      </c>
      <c r="BN67" s="761"/>
      <c r="BO67" s="761"/>
      <c r="BP67" s="761"/>
      <c r="BQ67" s="761"/>
      <c r="BR67" s="761"/>
      <c r="BS67" s="762"/>
      <c r="BT67" s="754"/>
      <c r="BU67" s="744"/>
      <c r="BV67" s="744"/>
      <c r="BW67" s="744"/>
      <c r="BX67" s="744"/>
      <c r="BY67" s="744"/>
      <c r="BZ67" s="744"/>
      <c r="CA67" s="744"/>
      <c r="CB67" s="744"/>
      <c r="CC67" s="744"/>
      <c r="CD67" s="744"/>
      <c r="CE67" s="744"/>
      <c r="CF67" s="744"/>
      <c r="CG67" s="744"/>
      <c r="CH67" s="744"/>
      <c r="CI67" s="744"/>
      <c r="CJ67" s="755"/>
      <c r="CK67" s="756"/>
      <c r="CL67" s="744"/>
      <c r="CM67" s="744"/>
      <c r="CN67" s="744"/>
      <c r="CO67" s="744"/>
      <c r="CP67" s="744"/>
      <c r="CQ67" s="744"/>
      <c r="CR67" s="744"/>
      <c r="CS67" s="744"/>
      <c r="CT67" s="744"/>
      <c r="CU67" s="744"/>
      <c r="CV67" s="744"/>
      <c r="CW67" s="744"/>
      <c r="CX67" s="744"/>
      <c r="CY67" s="744"/>
      <c r="CZ67" s="744"/>
      <c r="DA67" s="757"/>
    </row>
    <row r="68" spans="1:105" ht="3" customHeight="1" thickBot="1">
      <c r="A68" s="159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3"/>
      <c r="BM68" s="159"/>
      <c r="BN68" s="178"/>
      <c r="BO68" s="178"/>
      <c r="BP68" s="178"/>
      <c r="BQ68" s="178"/>
      <c r="BR68" s="178"/>
      <c r="BS68" s="179"/>
      <c r="BT68" s="166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8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9"/>
    </row>
    <row r="69" spans="1:105" s="143" customFormat="1" ht="12">
      <c r="DA69" s="144" t="s">
        <v>346</v>
      </c>
    </row>
    <row r="70" spans="1:105" s="143" customFormat="1" ht="12" customHeight="1">
      <c r="DA70" s="144"/>
    </row>
    <row r="71" spans="1:105" ht="16.5" customHeight="1">
      <c r="A71" s="715" t="s">
        <v>146</v>
      </c>
      <c r="B71" s="716"/>
      <c r="C71" s="716"/>
      <c r="D71" s="716"/>
      <c r="E71" s="716"/>
      <c r="F71" s="716"/>
      <c r="G71" s="716"/>
      <c r="H71" s="716"/>
      <c r="I71" s="716"/>
      <c r="J71" s="716"/>
      <c r="K71" s="716"/>
      <c r="L71" s="716"/>
      <c r="M71" s="716"/>
      <c r="N71" s="716"/>
      <c r="O71" s="716"/>
      <c r="P71" s="716"/>
      <c r="Q71" s="716"/>
      <c r="R71" s="716"/>
      <c r="S71" s="716"/>
      <c r="T71" s="716"/>
      <c r="U71" s="716"/>
      <c r="V71" s="716"/>
      <c r="W71" s="716"/>
      <c r="X71" s="716"/>
      <c r="Y71" s="716"/>
      <c r="Z71" s="716"/>
      <c r="AA71" s="716"/>
      <c r="AB71" s="716"/>
      <c r="AC71" s="716"/>
      <c r="AD71" s="716"/>
      <c r="AE71" s="716"/>
      <c r="AF71" s="716"/>
      <c r="AG71" s="716"/>
      <c r="AH71" s="716"/>
      <c r="AI71" s="716"/>
      <c r="AJ71" s="716"/>
      <c r="AK71" s="716"/>
      <c r="AL71" s="716"/>
      <c r="AM71" s="716"/>
      <c r="AN71" s="716"/>
      <c r="AO71" s="716"/>
      <c r="AP71" s="716"/>
      <c r="AQ71" s="716"/>
      <c r="AR71" s="716"/>
      <c r="AS71" s="716"/>
      <c r="AT71" s="716"/>
      <c r="AU71" s="716"/>
      <c r="AV71" s="716"/>
      <c r="AW71" s="716"/>
      <c r="AX71" s="716"/>
      <c r="AY71" s="716"/>
      <c r="AZ71" s="716"/>
      <c r="BA71" s="716"/>
      <c r="BB71" s="716"/>
      <c r="BC71" s="716"/>
      <c r="BD71" s="716"/>
      <c r="BE71" s="716"/>
      <c r="BF71" s="716"/>
      <c r="BG71" s="716"/>
      <c r="BH71" s="716"/>
      <c r="BI71" s="716"/>
      <c r="BJ71" s="716"/>
      <c r="BK71" s="716"/>
      <c r="BL71" s="717"/>
      <c r="BM71" s="715" t="s">
        <v>184</v>
      </c>
      <c r="BN71" s="716"/>
      <c r="BO71" s="716"/>
      <c r="BP71" s="716"/>
      <c r="BQ71" s="716"/>
      <c r="BR71" s="716"/>
      <c r="BS71" s="717"/>
      <c r="BT71" s="150"/>
      <c r="BU71" s="151"/>
      <c r="BV71" s="152"/>
      <c r="BW71" s="152"/>
      <c r="BX71" s="153" t="s">
        <v>296</v>
      </c>
      <c r="BY71" s="714" t="s">
        <v>375</v>
      </c>
      <c r="BZ71" s="714"/>
      <c r="CA71" s="714"/>
      <c r="CB71" s="714"/>
      <c r="CC71" s="714"/>
      <c r="CD71" s="714"/>
      <c r="CE71" s="714"/>
      <c r="CF71" s="714"/>
      <c r="CG71" s="714"/>
      <c r="CH71" s="714"/>
      <c r="CI71" s="152"/>
      <c r="CJ71" s="154"/>
      <c r="CK71" s="150"/>
      <c r="CL71" s="151"/>
      <c r="CM71" s="152"/>
      <c r="CN71" s="152"/>
      <c r="CO71" s="153" t="s">
        <v>296</v>
      </c>
      <c r="CP71" s="714" t="s">
        <v>375</v>
      </c>
      <c r="CQ71" s="714"/>
      <c r="CR71" s="714"/>
      <c r="CS71" s="714"/>
      <c r="CT71" s="714"/>
      <c r="CU71" s="714"/>
      <c r="CV71" s="714"/>
      <c r="CW71" s="714"/>
      <c r="CX71" s="714"/>
      <c r="CY71" s="714"/>
      <c r="CZ71" s="152"/>
      <c r="DA71" s="154"/>
    </row>
    <row r="72" spans="1:105" ht="14.25">
      <c r="A72" s="718"/>
      <c r="B72" s="719"/>
      <c r="C72" s="719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19"/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  <c r="AN72" s="719"/>
      <c r="AO72" s="719"/>
      <c r="AP72" s="719"/>
      <c r="AQ72" s="719"/>
      <c r="AR72" s="719"/>
      <c r="AS72" s="719"/>
      <c r="AT72" s="719"/>
      <c r="AU72" s="719"/>
      <c r="AV72" s="719"/>
      <c r="AW72" s="719"/>
      <c r="AX72" s="719"/>
      <c r="AY72" s="719"/>
      <c r="AZ72" s="719"/>
      <c r="BA72" s="719"/>
      <c r="BB72" s="719"/>
      <c r="BC72" s="719"/>
      <c r="BD72" s="719"/>
      <c r="BE72" s="719"/>
      <c r="BF72" s="719"/>
      <c r="BG72" s="719"/>
      <c r="BH72" s="719"/>
      <c r="BI72" s="719"/>
      <c r="BJ72" s="719"/>
      <c r="BK72" s="719"/>
      <c r="BL72" s="720"/>
      <c r="BM72" s="718"/>
      <c r="BN72" s="719"/>
      <c r="BO72" s="719"/>
      <c r="BP72" s="719"/>
      <c r="BQ72" s="719"/>
      <c r="BR72" s="719"/>
      <c r="BS72" s="720"/>
      <c r="BT72" s="155"/>
      <c r="BU72" s="149"/>
      <c r="BV72" s="149"/>
      <c r="BW72" s="703">
        <v>20</v>
      </c>
      <c r="BX72" s="703"/>
      <c r="BY72" s="703"/>
      <c r="BZ72" s="703"/>
      <c r="CA72" s="702" t="s">
        <v>383</v>
      </c>
      <c r="CB72" s="702"/>
      <c r="CC72" s="702"/>
      <c r="CD72" s="149" t="s">
        <v>258</v>
      </c>
      <c r="CE72" s="149"/>
      <c r="CF72" s="149"/>
      <c r="CG72" s="156"/>
      <c r="CH72" s="156"/>
      <c r="CI72" s="156"/>
      <c r="CJ72" s="157"/>
      <c r="CK72" s="155"/>
      <c r="CL72" s="149"/>
      <c r="CM72" s="149"/>
      <c r="CN72" s="703">
        <v>20</v>
      </c>
      <c r="CO72" s="703"/>
      <c r="CP72" s="703"/>
      <c r="CQ72" s="703"/>
      <c r="CR72" s="702" t="s">
        <v>372</v>
      </c>
      <c r="CS72" s="702"/>
      <c r="CT72" s="702"/>
      <c r="CU72" s="149" t="s">
        <v>261</v>
      </c>
      <c r="CV72" s="149"/>
      <c r="CW72" s="149"/>
      <c r="CX72" s="156"/>
      <c r="CY72" s="156"/>
      <c r="CZ72" s="156"/>
      <c r="DA72" s="157"/>
    </row>
    <row r="73" spans="1:105" ht="9.75" customHeight="1" thickBot="1">
      <c r="A73" s="721"/>
      <c r="B73" s="722"/>
      <c r="C73" s="722"/>
      <c r="D73" s="722"/>
      <c r="E73" s="722"/>
      <c r="F73" s="722"/>
      <c r="G73" s="722"/>
      <c r="H73" s="722"/>
      <c r="I73" s="722"/>
      <c r="J73" s="722"/>
      <c r="K73" s="722"/>
      <c r="L73" s="722"/>
      <c r="M73" s="722"/>
      <c r="N73" s="722"/>
      <c r="O73" s="722"/>
      <c r="P73" s="722"/>
      <c r="Q73" s="722"/>
      <c r="R73" s="722"/>
      <c r="S73" s="722"/>
      <c r="T73" s="722"/>
      <c r="U73" s="722"/>
      <c r="V73" s="722"/>
      <c r="W73" s="722"/>
      <c r="X73" s="722"/>
      <c r="Y73" s="722"/>
      <c r="Z73" s="722"/>
      <c r="AA73" s="722"/>
      <c r="AB73" s="722"/>
      <c r="AC73" s="722"/>
      <c r="AD73" s="722"/>
      <c r="AE73" s="722"/>
      <c r="AF73" s="722"/>
      <c r="AG73" s="722"/>
      <c r="AH73" s="722"/>
      <c r="AI73" s="722"/>
      <c r="AJ73" s="722"/>
      <c r="AK73" s="722"/>
      <c r="AL73" s="722"/>
      <c r="AM73" s="722"/>
      <c r="AN73" s="722"/>
      <c r="AO73" s="722"/>
      <c r="AP73" s="722"/>
      <c r="AQ73" s="722"/>
      <c r="AR73" s="722"/>
      <c r="AS73" s="722"/>
      <c r="AT73" s="722"/>
      <c r="AU73" s="722"/>
      <c r="AV73" s="722"/>
      <c r="AW73" s="722"/>
      <c r="AX73" s="722"/>
      <c r="AY73" s="722"/>
      <c r="AZ73" s="722"/>
      <c r="BA73" s="722"/>
      <c r="BB73" s="722"/>
      <c r="BC73" s="722"/>
      <c r="BD73" s="722"/>
      <c r="BE73" s="722"/>
      <c r="BF73" s="722"/>
      <c r="BG73" s="722"/>
      <c r="BH73" s="722"/>
      <c r="BI73" s="722"/>
      <c r="BJ73" s="722"/>
      <c r="BK73" s="722"/>
      <c r="BL73" s="723"/>
      <c r="BM73" s="721"/>
      <c r="BN73" s="722"/>
      <c r="BO73" s="722"/>
      <c r="BP73" s="722"/>
      <c r="BQ73" s="722"/>
      <c r="BR73" s="722"/>
      <c r="BS73" s="723"/>
      <c r="BT73" s="170"/>
      <c r="BU73" s="171"/>
      <c r="BV73" s="171"/>
      <c r="BW73" s="171"/>
      <c r="BX73" s="171"/>
      <c r="BY73" s="171"/>
      <c r="BZ73" s="171"/>
      <c r="CA73" s="171"/>
      <c r="CB73" s="171"/>
      <c r="CC73" s="171"/>
      <c r="CD73" s="171"/>
      <c r="CE73" s="171"/>
      <c r="CF73" s="171"/>
      <c r="CG73" s="171"/>
      <c r="CH73" s="171"/>
      <c r="CI73" s="171"/>
      <c r="CJ73" s="172"/>
      <c r="CK73" s="170"/>
      <c r="CL73" s="171"/>
      <c r="CM73" s="171"/>
      <c r="CN73" s="171"/>
      <c r="CO73" s="171"/>
      <c r="CP73" s="171"/>
      <c r="CQ73" s="171"/>
      <c r="CR73" s="171"/>
      <c r="CS73" s="171"/>
      <c r="CT73" s="171"/>
      <c r="CU73" s="171"/>
      <c r="CV73" s="171"/>
      <c r="CW73" s="171"/>
      <c r="CX73" s="171"/>
      <c r="CY73" s="171"/>
      <c r="CZ73" s="171"/>
      <c r="DA73" s="172"/>
    </row>
    <row r="74" spans="1:105" ht="15" customHeight="1">
      <c r="A74" s="159"/>
      <c r="B74" s="746" t="s">
        <v>323</v>
      </c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6"/>
      <c r="N74" s="746"/>
      <c r="O74" s="746"/>
      <c r="P74" s="746"/>
      <c r="Q74" s="746"/>
      <c r="R74" s="746"/>
      <c r="S74" s="746"/>
      <c r="T74" s="746"/>
      <c r="U74" s="746"/>
      <c r="V74" s="746"/>
      <c r="W74" s="746"/>
      <c r="X74" s="746"/>
      <c r="Y74" s="746"/>
      <c r="Z74" s="746"/>
      <c r="AA74" s="746"/>
      <c r="AB74" s="746"/>
      <c r="AC74" s="746"/>
      <c r="AD74" s="746"/>
      <c r="AE74" s="746"/>
      <c r="AF74" s="746"/>
      <c r="AG74" s="746"/>
      <c r="AH74" s="746"/>
      <c r="AI74" s="746"/>
      <c r="AJ74" s="746"/>
      <c r="AK74" s="746"/>
      <c r="AL74" s="746"/>
      <c r="AM74" s="746"/>
      <c r="AN74" s="746"/>
      <c r="AO74" s="746"/>
      <c r="AP74" s="746"/>
      <c r="AQ74" s="746"/>
      <c r="AR74" s="746"/>
      <c r="AS74" s="746"/>
      <c r="AT74" s="746"/>
      <c r="AU74" s="746"/>
      <c r="AV74" s="746"/>
      <c r="AW74" s="746"/>
      <c r="AX74" s="746"/>
      <c r="AY74" s="746"/>
      <c r="AZ74" s="746"/>
      <c r="BA74" s="746"/>
      <c r="BB74" s="746"/>
      <c r="BC74" s="746"/>
      <c r="BD74" s="746"/>
      <c r="BE74" s="746"/>
      <c r="BF74" s="746"/>
      <c r="BG74" s="746"/>
      <c r="BH74" s="746"/>
      <c r="BI74" s="746"/>
      <c r="BJ74" s="746"/>
      <c r="BK74" s="746"/>
      <c r="BL74" s="776"/>
      <c r="BM74" s="769">
        <v>4320</v>
      </c>
      <c r="BN74" s="770"/>
      <c r="BO74" s="770"/>
      <c r="BP74" s="770"/>
      <c r="BQ74" s="770"/>
      <c r="BR74" s="770"/>
      <c r="BS74" s="771"/>
      <c r="BT74" s="742" t="s">
        <v>193</v>
      </c>
      <c r="BU74" s="743"/>
      <c r="BV74" s="744">
        <f>SUM(BV75:CH79)</f>
        <v>21000</v>
      </c>
      <c r="BW74" s="744"/>
      <c r="BX74" s="744"/>
      <c r="BY74" s="744"/>
      <c r="BZ74" s="744"/>
      <c r="CA74" s="744"/>
      <c r="CB74" s="744"/>
      <c r="CC74" s="744"/>
      <c r="CD74" s="744"/>
      <c r="CE74" s="744"/>
      <c r="CF74" s="744"/>
      <c r="CG74" s="744"/>
      <c r="CH74" s="744"/>
      <c r="CI74" s="740" t="s">
        <v>194</v>
      </c>
      <c r="CJ74" s="741"/>
      <c r="CK74" s="774" t="s">
        <v>193</v>
      </c>
      <c r="CL74" s="743"/>
      <c r="CM74" s="744">
        <f>SUM(CM75:CY79)</f>
        <v>0</v>
      </c>
      <c r="CN74" s="744"/>
      <c r="CO74" s="744"/>
      <c r="CP74" s="744"/>
      <c r="CQ74" s="744"/>
      <c r="CR74" s="744"/>
      <c r="CS74" s="744"/>
      <c r="CT74" s="744"/>
      <c r="CU74" s="744"/>
      <c r="CV74" s="744"/>
      <c r="CW74" s="744"/>
      <c r="CX74" s="744"/>
      <c r="CY74" s="744"/>
      <c r="CZ74" s="740" t="s">
        <v>194</v>
      </c>
      <c r="DA74" s="772"/>
    </row>
    <row r="75" spans="1:105" ht="15" customHeight="1">
      <c r="A75" s="180"/>
      <c r="B75" s="786" t="s">
        <v>199</v>
      </c>
      <c r="C75" s="786"/>
      <c r="D75" s="786"/>
      <c r="E75" s="786"/>
      <c r="F75" s="786"/>
      <c r="G75" s="786"/>
      <c r="H75" s="786"/>
      <c r="I75" s="786"/>
      <c r="J75" s="786"/>
      <c r="K75" s="786"/>
      <c r="L75" s="786"/>
      <c r="M75" s="786"/>
      <c r="N75" s="786"/>
      <c r="O75" s="786"/>
      <c r="P75" s="786"/>
      <c r="Q75" s="786"/>
      <c r="R75" s="786"/>
      <c r="S75" s="786"/>
      <c r="T75" s="786"/>
      <c r="U75" s="786"/>
      <c r="V75" s="786"/>
      <c r="W75" s="786"/>
      <c r="X75" s="786"/>
      <c r="Y75" s="786"/>
      <c r="Z75" s="786"/>
      <c r="AA75" s="786"/>
      <c r="AB75" s="786"/>
      <c r="AC75" s="786"/>
      <c r="AD75" s="786"/>
      <c r="AE75" s="786"/>
      <c r="AF75" s="786"/>
      <c r="AG75" s="786"/>
      <c r="AH75" s="786"/>
      <c r="AI75" s="786"/>
      <c r="AJ75" s="786"/>
      <c r="AK75" s="786"/>
      <c r="AL75" s="786"/>
      <c r="AM75" s="786"/>
      <c r="AN75" s="786"/>
      <c r="AO75" s="786"/>
      <c r="AP75" s="786"/>
      <c r="AQ75" s="786"/>
      <c r="AR75" s="786"/>
      <c r="AS75" s="786"/>
      <c r="AT75" s="786"/>
      <c r="AU75" s="786"/>
      <c r="AV75" s="786"/>
      <c r="AW75" s="786"/>
      <c r="AX75" s="786"/>
      <c r="AY75" s="786"/>
      <c r="AZ75" s="786"/>
      <c r="BA75" s="786"/>
      <c r="BB75" s="786"/>
      <c r="BC75" s="786"/>
      <c r="BD75" s="786"/>
      <c r="BE75" s="786"/>
      <c r="BF75" s="786"/>
      <c r="BG75" s="786"/>
      <c r="BH75" s="786"/>
      <c r="BI75" s="786"/>
      <c r="BJ75" s="786"/>
      <c r="BK75" s="786"/>
      <c r="BL75" s="787"/>
      <c r="BM75" s="760">
        <v>4321</v>
      </c>
      <c r="BN75" s="761"/>
      <c r="BO75" s="761"/>
      <c r="BP75" s="761"/>
      <c r="BQ75" s="761"/>
      <c r="BR75" s="761"/>
      <c r="BS75" s="762"/>
      <c r="BT75" s="742" t="s">
        <v>193</v>
      </c>
      <c r="BU75" s="743"/>
      <c r="BV75" s="744"/>
      <c r="BW75" s="744"/>
      <c r="BX75" s="744"/>
      <c r="BY75" s="744"/>
      <c r="BZ75" s="744"/>
      <c r="CA75" s="744"/>
      <c r="CB75" s="744"/>
      <c r="CC75" s="744"/>
      <c r="CD75" s="744"/>
      <c r="CE75" s="744"/>
      <c r="CF75" s="744"/>
      <c r="CG75" s="744"/>
      <c r="CH75" s="744"/>
      <c r="CI75" s="740" t="s">
        <v>194</v>
      </c>
      <c r="CJ75" s="741"/>
      <c r="CK75" s="774" t="s">
        <v>193</v>
      </c>
      <c r="CL75" s="743"/>
      <c r="CM75" s="744"/>
      <c r="CN75" s="744"/>
      <c r="CO75" s="744"/>
      <c r="CP75" s="744"/>
      <c r="CQ75" s="744"/>
      <c r="CR75" s="744"/>
      <c r="CS75" s="744"/>
      <c r="CT75" s="744"/>
      <c r="CU75" s="744"/>
      <c r="CV75" s="744"/>
      <c r="CW75" s="744"/>
      <c r="CX75" s="744"/>
      <c r="CY75" s="744"/>
      <c r="CZ75" s="740" t="s">
        <v>194</v>
      </c>
      <c r="DA75" s="772"/>
    </row>
    <row r="76" spans="1:105" ht="39.950000000000003" customHeight="1">
      <c r="A76" s="159"/>
      <c r="B76" s="749" t="s">
        <v>347</v>
      </c>
      <c r="C76" s="749"/>
      <c r="D76" s="749"/>
      <c r="E76" s="749"/>
      <c r="F76" s="749"/>
      <c r="G76" s="749"/>
      <c r="H76" s="749"/>
      <c r="I76" s="749"/>
      <c r="J76" s="749"/>
      <c r="K76" s="749"/>
      <c r="L76" s="749"/>
      <c r="M76" s="749"/>
      <c r="N76" s="749"/>
      <c r="O76" s="749"/>
      <c r="P76" s="749"/>
      <c r="Q76" s="749"/>
      <c r="R76" s="749"/>
      <c r="S76" s="749"/>
      <c r="T76" s="749"/>
      <c r="U76" s="749"/>
      <c r="V76" s="749"/>
      <c r="W76" s="749"/>
      <c r="X76" s="749"/>
      <c r="Y76" s="749"/>
      <c r="Z76" s="749"/>
      <c r="AA76" s="749"/>
      <c r="AB76" s="749"/>
      <c r="AC76" s="749"/>
      <c r="AD76" s="749"/>
      <c r="AE76" s="749"/>
      <c r="AF76" s="749"/>
      <c r="AG76" s="749"/>
      <c r="AH76" s="749"/>
      <c r="AI76" s="749"/>
      <c r="AJ76" s="749"/>
      <c r="AK76" s="749"/>
      <c r="AL76" s="749"/>
      <c r="AM76" s="749"/>
      <c r="AN76" s="749"/>
      <c r="AO76" s="749"/>
      <c r="AP76" s="749"/>
      <c r="AQ76" s="749"/>
      <c r="AR76" s="749"/>
      <c r="AS76" s="749"/>
      <c r="AT76" s="749"/>
      <c r="AU76" s="749"/>
      <c r="AV76" s="749"/>
      <c r="AW76" s="749"/>
      <c r="AX76" s="749"/>
      <c r="AY76" s="749"/>
      <c r="AZ76" s="749"/>
      <c r="BA76" s="749"/>
      <c r="BB76" s="749"/>
      <c r="BC76" s="749"/>
      <c r="BD76" s="749"/>
      <c r="BE76" s="749"/>
      <c r="BF76" s="749"/>
      <c r="BG76" s="749"/>
      <c r="BH76" s="749"/>
      <c r="BI76" s="749"/>
      <c r="BJ76" s="749"/>
      <c r="BK76" s="749"/>
      <c r="BL76" s="750"/>
      <c r="BM76" s="763"/>
      <c r="BN76" s="764"/>
      <c r="BO76" s="764"/>
      <c r="BP76" s="764"/>
      <c r="BQ76" s="764"/>
      <c r="BR76" s="764"/>
      <c r="BS76" s="765"/>
      <c r="BT76" s="747"/>
      <c r="BU76" s="748"/>
      <c r="BV76" s="708"/>
      <c r="BW76" s="708"/>
      <c r="BX76" s="708"/>
      <c r="BY76" s="708"/>
      <c r="BZ76" s="708"/>
      <c r="CA76" s="708"/>
      <c r="CB76" s="708"/>
      <c r="CC76" s="708"/>
      <c r="CD76" s="708"/>
      <c r="CE76" s="708"/>
      <c r="CF76" s="708"/>
      <c r="CG76" s="708"/>
      <c r="CH76" s="708"/>
      <c r="CI76" s="738"/>
      <c r="CJ76" s="745"/>
      <c r="CK76" s="777"/>
      <c r="CL76" s="748"/>
      <c r="CM76" s="708"/>
      <c r="CN76" s="708"/>
      <c r="CO76" s="708"/>
      <c r="CP76" s="708"/>
      <c r="CQ76" s="708"/>
      <c r="CR76" s="708"/>
      <c r="CS76" s="708"/>
      <c r="CT76" s="708"/>
      <c r="CU76" s="708"/>
      <c r="CV76" s="708"/>
      <c r="CW76" s="708"/>
      <c r="CX76" s="708"/>
      <c r="CY76" s="708"/>
      <c r="CZ76" s="738"/>
      <c r="DA76" s="773"/>
    </row>
    <row r="77" spans="1:105" ht="27" customHeight="1">
      <c r="A77" s="159"/>
      <c r="B77" s="724" t="s">
        <v>348</v>
      </c>
      <c r="C77" s="724"/>
      <c r="D77" s="724"/>
      <c r="E77" s="724"/>
      <c r="F77" s="724"/>
      <c r="G77" s="724"/>
      <c r="H77" s="724"/>
      <c r="I77" s="724"/>
      <c r="J77" s="724"/>
      <c r="K77" s="724"/>
      <c r="L77" s="724"/>
      <c r="M77" s="724"/>
      <c r="N77" s="724"/>
      <c r="O77" s="724"/>
      <c r="P77" s="724"/>
      <c r="Q77" s="724"/>
      <c r="R77" s="724"/>
      <c r="S77" s="724"/>
      <c r="T77" s="724"/>
      <c r="U77" s="724"/>
      <c r="V77" s="724"/>
      <c r="W77" s="724"/>
      <c r="X77" s="724"/>
      <c r="Y77" s="724"/>
      <c r="Z77" s="724"/>
      <c r="AA77" s="724"/>
      <c r="AB77" s="724"/>
      <c r="AC77" s="724"/>
      <c r="AD77" s="724"/>
      <c r="AE77" s="724"/>
      <c r="AF77" s="724"/>
      <c r="AG77" s="724"/>
      <c r="AH77" s="724"/>
      <c r="AI77" s="724"/>
      <c r="AJ77" s="724"/>
      <c r="AK77" s="724"/>
      <c r="AL77" s="724"/>
      <c r="AM77" s="724"/>
      <c r="AN77" s="724"/>
      <c r="AO77" s="724"/>
      <c r="AP77" s="724"/>
      <c r="AQ77" s="724"/>
      <c r="AR77" s="724"/>
      <c r="AS77" s="724"/>
      <c r="AT77" s="724"/>
      <c r="AU77" s="724"/>
      <c r="AV77" s="724"/>
      <c r="AW77" s="724"/>
      <c r="AX77" s="724"/>
      <c r="AY77" s="724"/>
      <c r="AZ77" s="724"/>
      <c r="BA77" s="724"/>
      <c r="BB77" s="724"/>
      <c r="BC77" s="724"/>
      <c r="BD77" s="724"/>
      <c r="BE77" s="724"/>
      <c r="BF77" s="724"/>
      <c r="BG77" s="724"/>
      <c r="BH77" s="724"/>
      <c r="BI77" s="724"/>
      <c r="BJ77" s="724"/>
      <c r="BK77" s="724"/>
      <c r="BL77" s="768"/>
      <c r="BM77" s="769">
        <v>4322</v>
      </c>
      <c r="BN77" s="770"/>
      <c r="BO77" s="770"/>
      <c r="BP77" s="770"/>
      <c r="BQ77" s="770"/>
      <c r="BR77" s="770"/>
      <c r="BS77" s="771"/>
      <c r="BT77" s="742" t="s">
        <v>193</v>
      </c>
      <c r="BU77" s="743"/>
      <c r="BV77" s="744">
        <v>21000</v>
      </c>
      <c r="BW77" s="744"/>
      <c r="BX77" s="744"/>
      <c r="BY77" s="744"/>
      <c r="BZ77" s="744"/>
      <c r="CA77" s="744"/>
      <c r="CB77" s="744"/>
      <c r="CC77" s="744"/>
      <c r="CD77" s="744"/>
      <c r="CE77" s="744"/>
      <c r="CF77" s="744"/>
      <c r="CG77" s="744"/>
      <c r="CH77" s="744"/>
      <c r="CI77" s="740" t="s">
        <v>194</v>
      </c>
      <c r="CJ77" s="741"/>
      <c r="CK77" s="774" t="s">
        <v>193</v>
      </c>
      <c r="CL77" s="743"/>
      <c r="CM77" s="744"/>
      <c r="CN77" s="744"/>
      <c r="CO77" s="744"/>
      <c r="CP77" s="744"/>
      <c r="CQ77" s="744"/>
      <c r="CR77" s="744"/>
      <c r="CS77" s="744"/>
      <c r="CT77" s="744"/>
      <c r="CU77" s="744"/>
      <c r="CV77" s="744"/>
      <c r="CW77" s="744"/>
      <c r="CX77" s="744"/>
      <c r="CY77" s="744"/>
      <c r="CZ77" s="740" t="s">
        <v>194</v>
      </c>
      <c r="DA77" s="772"/>
    </row>
    <row r="78" spans="1:105" ht="27" customHeight="1">
      <c r="A78" s="162"/>
      <c r="B78" s="724" t="s">
        <v>349</v>
      </c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39"/>
      <c r="P78" s="739"/>
      <c r="Q78" s="739"/>
      <c r="R78" s="739"/>
      <c r="S78" s="739"/>
      <c r="T78" s="739"/>
      <c r="U78" s="739"/>
      <c r="V78" s="739"/>
      <c r="W78" s="739"/>
      <c r="X78" s="739"/>
      <c r="Y78" s="739"/>
      <c r="Z78" s="739"/>
      <c r="AA78" s="739"/>
      <c r="AB78" s="739"/>
      <c r="AC78" s="739"/>
      <c r="AD78" s="739"/>
      <c r="AE78" s="739"/>
      <c r="AF78" s="739"/>
      <c r="AG78" s="739"/>
      <c r="AH78" s="739"/>
      <c r="AI78" s="739"/>
      <c r="AJ78" s="739"/>
      <c r="AK78" s="739"/>
      <c r="AL78" s="739"/>
      <c r="AM78" s="739"/>
      <c r="AN78" s="739"/>
      <c r="AO78" s="739"/>
      <c r="AP78" s="739"/>
      <c r="AQ78" s="739"/>
      <c r="AR78" s="739"/>
      <c r="AS78" s="739"/>
      <c r="AT78" s="739"/>
      <c r="AU78" s="739"/>
      <c r="AV78" s="739"/>
      <c r="AW78" s="739"/>
      <c r="AX78" s="739"/>
      <c r="AY78" s="739"/>
      <c r="AZ78" s="739"/>
      <c r="BA78" s="739"/>
      <c r="BB78" s="739"/>
      <c r="BC78" s="739"/>
      <c r="BD78" s="739"/>
      <c r="BE78" s="739"/>
      <c r="BF78" s="739"/>
      <c r="BG78" s="739"/>
      <c r="BH78" s="739"/>
      <c r="BI78" s="739"/>
      <c r="BJ78" s="739"/>
      <c r="BK78" s="739"/>
      <c r="BL78" s="775"/>
      <c r="BM78" s="769">
        <v>4323</v>
      </c>
      <c r="BN78" s="770"/>
      <c r="BO78" s="770"/>
      <c r="BP78" s="770"/>
      <c r="BQ78" s="770"/>
      <c r="BR78" s="770"/>
      <c r="BS78" s="771"/>
      <c r="BT78" s="742" t="s">
        <v>193</v>
      </c>
      <c r="BU78" s="743"/>
      <c r="BV78" s="744"/>
      <c r="BW78" s="744"/>
      <c r="BX78" s="744"/>
      <c r="BY78" s="744"/>
      <c r="BZ78" s="744"/>
      <c r="CA78" s="744"/>
      <c r="CB78" s="744"/>
      <c r="CC78" s="744"/>
      <c r="CD78" s="744"/>
      <c r="CE78" s="744"/>
      <c r="CF78" s="744"/>
      <c r="CG78" s="744"/>
      <c r="CH78" s="744"/>
      <c r="CI78" s="740" t="s">
        <v>194</v>
      </c>
      <c r="CJ78" s="741"/>
      <c r="CK78" s="774" t="s">
        <v>193</v>
      </c>
      <c r="CL78" s="743"/>
      <c r="CM78" s="744"/>
      <c r="CN78" s="744"/>
      <c r="CO78" s="744"/>
      <c r="CP78" s="744"/>
      <c r="CQ78" s="744"/>
      <c r="CR78" s="744"/>
      <c r="CS78" s="744"/>
      <c r="CT78" s="744"/>
      <c r="CU78" s="744"/>
      <c r="CV78" s="744"/>
      <c r="CW78" s="744"/>
      <c r="CX78" s="744"/>
      <c r="CY78" s="744"/>
      <c r="CZ78" s="740" t="s">
        <v>194</v>
      </c>
      <c r="DA78" s="772"/>
    </row>
    <row r="79" spans="1:105" ht="15" customHeight="1">
      <c r="A79" s="162"/>
      <c r="B79" s="739" t="s">
        <v>328</v>
      </c>
      <c r="C79" s="739"/>
      <c r="D79" s="739"/>
      <c r="E79" s="739"/>
      <c r="F79" s="739"/>
      <c r="G79" s="739"/>
      <c r="H79" s="739"/>
      <c r="I79" s="739"/>
      <c r="J79" s="739"/>
      <c r="K79" s="739"/>
      <c r="L79" s="739"/>
      <c r="M79" s="739"/>
      <c r="N79" s="739"/>
      <c r="O79" s="739"/>
      <c r="P79" s="739"/>
      <c r="Q79" s="739"/>
      <c r="R79" s="739"/>
      <c r="S79" s="739"/>
      <c r="T79" s="739"/>
      <c r="U79" s="739"/>
      <c r="V79" s="739"/>
      <c r="W79" s="739"/>
      <c r="X79" s="739"/>
      <c r="Y79" s="739"/>
      <c r="Z79" s="739"/>
      <c r="AA79" s="739"/>
      <c r="AB79" s="739"/>
      <c r="AC79" s="739"/>
      <c r="AD79" s="739"/>
      <c r="AE79" s="739"/>
      <c r="AF79" s="739"/>
      <c r="AG79" s="739"/>
      <c r="AH79" s="739"/>
      <c r="AI79" s="739"/>
      <c r="AJ79" s="739"/>
      <c r="AK79" s="739"/>
      <c r="AL79" s="739"/>
      <c r="AM79" s="739"/>
      <c r="AN79" s="739"/>
      <c r="AO79" s="739"/>
      <c r="AP79" s="739"/>
      <c r="AQ79" s="739"/>
      <c r="AR79" s="739"/>
      <c r="AS79" s="739"/>
      <c r="AT79" s="739"/>
      <c r="AU79" s="739"/>
      <c r="AV79" s="739"/>
      <c r="AW79" s="739"/>
      <c r="AX79" s="739"/>
      <c r="AY79" s="739"/>
      <c r="AZ79" s="739"/>
      <c r="BA79" s="739"/>
      <c r="BB79" s="739"/>
      <c r="BC79" s="739"/>
      <c r="BD79" s="739"/>
      <c r="BE79" s="739"/>
      <c r="BF79" s="739"/>
      <c r="BG79" s="739"/>
      <c r="BH79" s="739"/>
      <c r="BI79" s="739"/>
      <c r="BJ79" s="739"/>
      <c r="BK79" s="739"/>
      <c r="BL79" s="775"/>
      <c r="BM79" s="769">
        <v>4329</v>
      </c>
      <c r="BN79" s="770"/>
      <c r="BO79" s="770"/>
      <c r="BP79" s="770"/>
      <c r="BQ79" s="770"/>
      <c r="BR79" s="770"/>
      <c r="BS79" s="771"/>
      <c r="BT79" s="742" t="s">
        <v>193</v>
      </c>
      <c r="BU79" s="743"/>
      <c r="BV79" s="744"/>
      <c r="BW79" s="744"/>
      <c r="BX79" s="744"/>
      <c r="BY79" s="744"/>
      <c r="BZ79" s="744"/>
      <c r="CA79" s="744"/>
      <c r="CB79" s="744"/>
      <c r="CC79" s="744"/>
      <c r="CD79" s="744"/>
      <c r="CE79" s="744"/>
      <c r="CF79" s="744"/>
      <c r="CG79" s="744"/>
      <c r="CH79" s="744"/>
      <c r="CI79" s="740" t="s">
        <v>194</v>
      </c>
      <c r="CJ79" s="741"/>
      <c r="CK79" s="774" t="s">
        <v>193</v>
      </c>
      <c r="CL79" s="743"/>
      <c r="CM79" s="744"/>
      <c r="CN79" s="744"/>
      <c r="CO79" s="744"/>
      <c r="CP79" s="744"/>
      <c r="CQ79" s="744"/>
      <c r="CR79" s="744"/>
      <c r="CS79" s="744"/>
      <c r="CT79" s="744"/>
      <c r="CU79" s="744"/>
      <c r="CV79" s="744"/>
      <c r="CW79" s="744"/>
      <c r="CX79" s="744"/>
      <c r="CY79" s="744"/>
      <c r="CZ79" s="740" t="s">
        <v>194</v>
      </c>
      <c r="DA79" s="772"/>
    </row>
    <row r="80" spans="1:105" ht="15" customHeight="1">
      <c r="A80" s="162"/>
      <c r="B80" s="746" t="s">
        <v>350</v>
      </c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746"/>
      <c r="W80" s="746"/>
      <c r="X80" s="746"/>
      <c r="Y80" s="746"/>
      <c r="Z80" s="746"/>
      <c r="AA80" s="746"/>
      <c r="AB80" s="746"/>
      <c r="AC80" s="746"/>
      <c r="AD80" s="746"/>
      <c r="AE80" s="746"/>
      <c r="AF80" s="746"/>
      <c r="AG80" s="746"/>
      <c r="AH80" s="746"/>
      <c r="AI80" s="746"/>
      <c r="AJ80" s="746"/>
      <c r="AK80" s="746"/>
      <c r="AL80" s="746"/>
      <c r="AM80" s="746"/>
      <c r="AN80" s="746"/>
      <c r="AO80" s="746"/>
      <c r="AP80" s="746"/>
      <c r="AQ80" s="746"/>
      <c r="AR80" s="746"/>
      <c r="AS80" s="746"/>
      <c r="AT80" s="746"/>
      <c r="AU80" s="746"/>
      <c r="AV80" s="746"/>
      <c r="AW80" s="746"/>
      <c r="AX80" s="746"/>
      <c r="AY80" s="746"/>
      <c r="AZ80" s="746"/>
      <c r="BA80" s="746"/>
      <c r="BB80" s="746"/>
      <c r="BC80" s="746"/>
      <c r="BD80" s="746"/>
      <c r="BE80" s="746"/>
      <c r="BF80" s="746"/>
      <c r="BG80" s="746"/>
      <c r="BH80" s="746"/>
      <c r="BI80" s="746"/>
      <c r="BJ80" s="746"/>
      <c r="BK80" s="746"/>
      <c r="BL80" s="776"/>
      <c r="BM80" s="778">
        <v>4300</v>
      </c>
      <c r="BN80" s="779"/>
      <c r="BO80" s="779"/>
      <c r="BP80" s="779"/>
      <c r="BQ80" s="779"/>
      <c r="BR80" s="779"/>
      <c r="BS80" s="780"/>
      <c r="BT80" s="781">
        <f>BT60-BV74</f>
        <v>-21000</v>
      </c>
      <c r="BU80" s="782"/>
      <c r="BV80" s="782"/>
      <c r="BW80" s="782"/>
      <c r="BX80" s="782"/>
      <c r="BY80" s="782"/>
      <c r="BZ80" s="782"/>
      <c r="CA80" s="782"/>
      <c r="CB80" s="782"/>
      <c r="CC80" s="782"/>
      <c r="CD80" s="782"/>
      <c r="CE80" s="782"/>
      <c r="CF80" s="782"/>
      <c r="CG80" s="782"/>
      <c r="CH80" s="782"/>
      <c r="CI80" s="782"/>
      <c r="CJ80" s="783"/>
      <c r="CK80" s="784">
        <f>CK60-CM74</f>
        <v>0</v>
      </c>
      <c r="CL80" s="782"/>
      <c r="CM80" s="782"/>
      <c r="CN80" s="782"/>
      <c r="CO80" s="782"/>
      <c r="CP80" s="782"/>
      <c r="CQ80" s="782"/>
      <c r="CR80" s="782"/>
      <c r="CS80" s="782"/>
      <c r="CT80" s="782"/>
      <c r="CU80" s="782"/>
      <c r="CV80" s="782"/>
      <c r="CW80" s="782"/>
      <c r="CX80" s="782"/>
      <c r="CY80" s="782"/>
      <c r="CZ80" s="782"/>
      <c r="DA80" s="785"/>
    </row>
    <row r="81" spans="1:105" s="182" customFormat="1" ht="15" customHeight="1">
      <c r="A81" s="181"/>
      <c r="B81" s="806" t="s">
        <v>351</v>
      </c>
      <c r="C81" s="806"/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6"/>
      <c r="W81" s="806"/>
      <c r="X81" s="806"/>
      <c r="Y81" s="806"/>
      <c r="Z81" s="806"/>
      <c r="AA81" s="806"/>
      <c r="AB81" s="806"/>
      <c r="AC81" s="806"/>
      <c r="AD81" s="806"/>
      <c r="AE81" s="806"/>
      <c r="AF81" s="806"/>
      <c r="AG81" s="806"/>
      <c r="AH81" s="806"/>
      <c r="AI81" s="806"/>
      <c r="AJ81" s="806"/>
      <c r="AK81" s="806"/>
      <c r="AL81" s="806"/>
      <c r="AM81" s="806"/>
      <c r="AN81" s="806"/>
      <c r="AO81" s="806"/>
      <c r="AP81" s="806"/>
      <c r="AQ81" s="806"/>
      <c r="AR81" s="806"/>
      <c r="AS81" s="806"/>
      <c r="AT81" s="806"/>
      <c r="AU81" s="806"/>
      <c r="AV81" s="806"/>
      <c r="AW81" s="806"/>
      <c r="AX81" s="806"/>
      <c r="AY81" s="806"/>
      <c r="AZ81" s="806"/>
      <c r="BA81" s="806"/>
      <c r="BB81" s="806"/>
      <c r="BC81" s="806"/>
      <c r="BD81" s="806"/>
      <c r="BE81" s="806"/>
      <c r="BF81" s="806"/>
      <c r="BG81" s="806"/>
      <c r="BH81" s="806"/>
      <c r="BI81" s="806"/>
      <c r="BJ81" s="806"/>
      <c r="BK81" s="806"/>
      <c r="BL81" s="807"/>
      <c r="BM81" s="778">
        <v>4400</v>
      </c>
      <c r="BN81" s="779"/>
      <c r="BO81" s="779"/>
      <c r="BP81" s="779"/>
      <c r="BQ81" s="779"/>
      <c r="BR81" s="779"/>
      <c r="BS81" s="780"/>
      <c r="BT81" s="801">
        <f>BT37+BT59+BT80</f>
        <v>31065.505900000455</v>
      </c>
      <c r="BU81" s="802"/>
      <c r="BV81" s="802"/>
      <c r="BW81" s="802"/>
      <c r="BX81" s="802"/>
      <c r="BY81" s="802"/>
      <c r="BZ81" s="802"/>
      <c r="CA81" s="802"/>
      <c r="CB81" s="802"/>
      <c r="CC81" s="802"/>
      <c r="CD81" s="802"/>
      <c r="CE81" s="802"/>
      <c r="CF81" s="802"/>
      <c r="CG81" s="802"/>
      <c r="CH81" s="802"/>
      <c r="CI81" s="802"/>
      <c r="CJ81" s="803"/>
      <c r="CK81" s="804">
        <f>CK37+CK59+CK80</f>
        <v>-22705.315000000395</v>
      </c>
      <c r="CL81" s="802"/>
      <c r="CM81" s="802"/>
      <c r="CN81" s="802"/>
      <c r="CO81" s="802"/>
      <c r="CP81" s="802"/>
      <c r="CQ81" s="802"/>
      <c r="CR81" s="802"/>
      <c r="CS81" s="802"/>
      <c r="CT81" s="802"/>
      <c r="CU81" s="802"/>
      <c r="CV81" s="802"/>
      <c r="CW81" s="802"/>
      <c r="CX81" s="802"/>
      <c r="CY81" s="802"/>
      <c r="CZ81" s="802"/>
      <c r="DA81" s="805"/>
    </row>
    <row r="82" spans="1:105" s="182" customFormat="1" ht="27" customHeight="1">
      <c r="A82" s="181"/>
      <c r="B82" s="799" t="s">
        <v>352</v>
      </c>
      <c r="C82" s="799"/>
      <c r="D82" s="799"/>
      <c r="E82" s="799"/>
      <c r="F82" s="799"/>
      <c r="G82" s="799"/>
      <c r="H82" s="799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799"/>
      <c r="Z82" s="799"/>
      <c r="AA82" s="799"/>
      <c r="AB82" s="799"/>
      <c r="AC82" s="799"/>
      <c r="AD82" s="799"/>
      <c r="AE82" s="799"/>
      <c r="AF82" s="799"/>
      <c r="AG82" s="799"/>
      <c r="AH82" s="799"/>
      <c r="AI82" s="799"/>
      <c r="AJ82" s="799"/>
      <c r="AK82" s="799"/>
      <c r="AL82" s="799"/>
      <c r="AM82" s="799"/>
      <c r="AN82" s="799"/>
      <c r="AO82" s="799"/>
      <c r="AP82" s="799"/>
      <c r="AQ82" s="799"/>
      <c r="AR82" s="799"/>
      <c r="AS82" s="799"/>
      <c r="AT82" s="799"/>
      <c r="AU82" s="799"/>
      <c r="AV82" s="799"/>
      <c r="AW82" s="799"/>
      <c r="AX82" s="799"/>
      <c r="AY82" s="799"/>
      <c r="AZ82" s="799"/>
      <c r="BA82" s="799"/>
      <c r="BB82" s="799"/>
      <c r="BC82" s="799"/>
      <c r="BD82" s="799"/>
      <c r="BE82" s="799"/>
      <c r="BF82" s="799"/>
      <c r="BG82" s="799"/>
      <c r="BH82" s="799"/>
      <c r="BI82" s="799"/>
      <c r="BJ82" s="799"/>
      <c r="BK82" s="799"/>
      <c r="BL82" s="800"/>
      <c r="BM82" s="778">
        <v>4450</v>
      </c>
      <c r="BN82" s="779"/>
      <c r="BO82" s="779"/>
      <c r="BP82" s="779"/>
      <c r="BQ82" s="779"/>
      <c r="BR82" s="779"/>
      <c r="BS82" s="780"/>
      <c r="BT82" s="801">
        <f>CK83</f>
        <v>9480.3269999996046</v>
      </c>
      <c r="BU82" s="802"/>
      <c r="BV82" s="802"/>
      <c r="BW82" s="802"/>
      <c r="BX82" s="802"/>
      <c r="BY82" s="802"/>
      <c r="BZ82" s="802"/>
      <c r="CA82" s="802"/>
      <c r="CB82" s="802"/>
      <c r="CC82" s="802"/>
      <c r="CD82" s="802"/>
      <c r="CE82" s="802"/>
      <c r="CF82" s="802"/>
      <c r="CG82" s="802"/>
      <c r="CH82" s="802"/>
      <c r="CI82" s="802"/>
      <c r="CJ82" s="803"/>
      <c r="CK82" s="804">
        <v>32185.642</v>
      </c>
      <c r="CL82" s="802"/>
      <c r="CM82" s="802"/>
      <c r="CN82" s="802"/>
      <c r="CO82" s="802"/>
      <c r="CP82" s="802"/>
      <c r="CQ82" s="802"/>
      <c r="CR82" s="802"/>
      <c r="CS82" s="802"/>
      <c r="CT82" s="802"/>
      <c r="CU82" s="802"/>
      <c r="CV82" s="802"/>
      <c r="CW82" s="802"/>
      <c r="CX82" s="802"/>
      <c r="CY82" s="802"/>
      <c r="CZ82" s="802"/>
      <c r="DA82" s="805"/>
    </row>
    <row r="83" spans="1:105" s="182" customFormat="1" ht="27" customHeight="1">
      <c r="A83" s="181"/>
      <c r="B83" s="799" t="s">
        <v>353</v>
      </c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N83" s="799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9"/>
      <c r="AC83" s="799"/>
      <c r="AD83" s="799"/>
      <c r="AE83" s="799"/>
      <c r="AF83" s="799"/>
      <c r="AG83" s="799"/>
      <c r="AH83" s="799"/>
      <c r="AI83" s="799"/>
      <c r="AJ83" s="799"/>
      <c r="AK83" s="799"/>
      <c r="AL83" s="799"/>
      <c r="AM83" s="799"/>
      <c r="AN83" s="799"/>
      <c r="AO83" s="799"/>
      <c r="AP83" s="799"/>
      <c r="AQ83" s="799"/>
      <c r="AR83" s="799"/>
      <c r="AS83" s="799"/>
      <c r="AT83" s="799"/>
      <c r="AU83" s="799"/>
      <c r="AV83" s="799"/>
      <c r="AW83" s="799"/>
      <c r="AX83" s="799"/>
      <c r="AY83" s="799"/>
      <c r="AZ83" s="799"/>
      <c r="BA83" s="799"/>
      <c r="BB83" s="799"/>
      <c r="BC83" s="799"/>
      <c r="BD83" s="799"/>
      <c r="BE83" s="799"/>
      <c r="BF83" s="799"/>
      <c r="BG83" s="799"/>
      <c r="BH83" s="799"/>
      <c r="BI83" s="799"/>
      <c r="BJ83" s="799"/>
      <c r="BK83" s="799"/>
      <c r="BL83" s="800"/>
      <c r="BM83" s="778">
        <v>4500</v>
      </c>
      <c r="BN83" s="779"/>
      <c r="BO83" s="779"/>
      <c r="BP83" s="779"/>
      <c r="BQ83" s="779"/>
      <c r="BR83" s="779"/>
      <c r="BS83" s="780"/>
      <c r="BT83" s="801">
        <f>BT82+BT81</f>
        <v>40545.832900000059</v>
      </c>
      <c r="BU83" s="802"/>
      <c r="BV83" s="802"/>
      <c r="BW83" s="802"/>
      <c r="BX83" s="802"/>
      <c r="BY83" s="802"/>
      <c r="BZ83" s="802"/>
      <c r="CA83" s="802"/>
      <c r="CB83" s="802"/>
      <c r="CC83" s="802"/>
      <c r="CD83" s="802"/>
      <c r="CE83" s="802"/>
      <c r="CF83" s="802"/>
      <c r="CG83" s="802"/>
      <c r="CH83" s="802"/>
      <c r="CI83" s="802"/>
      <c r="CJ83" s="803"/>
      <c r="CK83" s="804">
        <f>CK82+CK81</f>
        <v>9480.3269999996046</v>
      </c>
      <c r="CL83" s="802"/>
      <c r="CM83" s="802"/>
      <c r="CN83" s="802"/>
      <c r="CO83" s="802"/>
      <c r="CP83" s="802"/>
      <c r="CQ83" s="802"/>
      <c r="CR83" s="802"/>
      <c r="CS83" s="802"/>
      <c r="CT83" s="802"/>
      <c r="CU83" s="802"/>
      <c r="CV83" s="802"/>
      <c r="CW83" s="802"/>
      <c r="CX83" s="802"/>
      <c r="CY83" s="802"/>
      <c r="CZ83" s="802"/>
      <c r="DA83" s="805"/>
    </row>
    <row r="84" spans="1:105" ht="27" customHeight="1">
      <c r="A84" s="158"/>
      <c r="B84" s="792" t="s">
        <v>309</v>
      </c>
      <c r="C84" s="792"/>
      <c r="D84" s="792"/>
      <c r="E84" s="792"/>
      <c r="F84" s="792"/>
      <c r="G84" s="792"/>
      <c r="H84" s="792"/>
      <c r="I84" s="792"/>
      <c r="J84" s="792"/>
      <c r="K84" s="792"/>
      <c r="L84" s="792"/>
      <c r="M84" s="792"/>
      <c r="N84" s="792"/>
      <c r="O84" s="792"/>
      <c r="P84" s="792"/>
      <c r="Q84" s="792"/>
      <c r="R84" s="792"/>
      <c r="S84" s="792"/>
      <c r="T84" s="792"/>
      <c r="U84" s="792"/>
      <c r="V84" s="792"/>
      <c r="W84" s="792"/>
      <c r="X84" s="792"/>
      <c r="Y84" s="792"/>
      <c r="Z84" s="792"/>
      <c r="AA84" s="792"/>
      <c r="AB84" s="792"/>
      <c r="AC84" s="792"/>
      <c r="AD84" s="792"/>
      <c r="AE84" s="792"/>
      <c r="AF84" s="792"/>
      <c r="AG84" s="792"/>
      <c r="AH84" s="792"/>
      <c r="AI84" s="792"/>
      <c r="AJ84" s="792"/>
      <c r="AK84" s="792"/>
      <c r="AL84" s="792"/>
      <c r="AM84" s="792"/>
      <c r="AN84" s="792"/>
      <c r="AO84" s="792"/>
      <c r="AP84" s="792"/>
      <c r="AQ84" s="792"/>
      <c r="AR84" s="792"/>
      <c r="AS84" s="792"/>
      <c r="AT84" s="792"/>
      <c r="AU84" s="792"/>
      <c r="AV84" s="792"/>
      <c r="AW84" s="792"/>
      <c r="AX84" s="792"/>
      <c r="AY84" s="792"/>
      <c r="AZ84" s="792"/>
      <c r="BA84" s="792"/>
      <c r="BB84" s="792"/>
      <c r="BC84" s="792"/>
      <c r="BD84" s="792"/>
      <c r="BE84" s="792"/>
      <c r="BF84" s="792"/>
      <c r="BG84" s="792"/>
      <c r="BH84" s="792"/>
      <c r="BI84" s="792"/>
      <c r="BJ84" s="792"/>
      <c r="BK84" s="792"/>
      <c r="BL84" s="793"/>
      <c r="BM84" s="794">
        <v>4490</v>
      </c>
      <c r="BN84" s="795"/>
      <c r="BO84" s="795"/>
      <c r="BP84" s="795"/>
      <c r="BQ84" s="795"/>
      <c r="BR84" s="795"/>
      <c r="BS84" s="796"/>
      <c r="BT84" s="754"/>
      <c r="BU84" s="744"/>
      <c r="BV84" s="744"/>
      <c r="BW84" s="744"/>
      <c r="BX84" s="744"/>
      <c r="BY84" s="744"/>
      <c r="BZ84" s="744"/>
      <c r="CA84" s="744"/>
      <c r="CB84" s="744"/>
      <c r="CC84" s="744"/>
      <c r="CD84" s="744"/>
      <c r="CE84" s="744"/>
      <c r="CF84" s="744"/>
      <c r="CG84" s="744"/>
      <c r="CH84" s="744"/>
      <c r="CI84" s="744"/>
      <c r="CJ84" s="755"/>
      <c r="CK84" s="756"/>
      <c r="CL84" s="744"/>
      <c r="CM84" s="744"/>
      <c r="CN84" s="744"/>
      <c r="CO84" s="744"/>
      <c r="CP84" s="744"/>
      <c r="CQ84" s="744"/>
      <c r="CR84" s="744"/>
      <c r="CS84" s="744"/>
      <c r="CT84" s="744"/>
      <c r="CU84" s="744"/>
      <c r="CV84" s="744"/>
      <c r="CW84" s="744"/>
      <c r="CX84" s="744"/>
      <c r="CY84" s="744"/>
      <c r="CZ84" s="744"/>
      <c r="DA84" s="757"/>
    </row>
    <row r="85" spans="1:105" ht="3" customHeight="1" thickBot="1">
      <c r="A85" s="183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2"/>
      <c r="BM85" s="183"/>
      <c r="BN85" s="184"/>
      <c r="BO85" s="184"/>
      <c r="BP85" s="184"/>
      <c r="BQ85" s="184"/>
      <c r="BR85" s="184"/>
      <c r="BS85" s="185"/>
      <c r="BT85" s="166"/>
      <c r="BU85" s="167"/>
      <c r="BV85" s="167"/>
      <c r="BW85" s="167"/>
      <c r="BX85" s="167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8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167"/>
      <c r="DA85" s="169"/>
    </row>
    <row r="86" spans="1:105" ht="20.100000000000001" customHeight="1">
      <c r="A86" s="149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</row>
    <row r="87" spans="1:105">
      <c r="A87" s="149"/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C87" s="156"/>
      <c r="BD87" s="156"/>
      <c r="BF87" s="145" t="s">
        <v>285</v>
      </c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</row>
    <row r="88" spans="1:105" s="143" customFormat="1" ht="12">
      <c r="A88" s="143" t="s">
        <v>68</v>
      </c>
      <c r="O88" s="797"/>
      <c r="P88" s="797"/>
      <c r="Q88" s="797"/>
      <c r="R88" s="797"/>
      <c r="S88" s="797"/>
      <c r="T88" s="797"/>
      <c r="U88" s="797"/>
      <c r="V88" s="797"/>
      <c r="W88" s="797"/>
      <c r="X88" s="797"/>
      <c r="Y88" s="797"/>
      <c r="Z88" s="797"/>
      <c r="AA88" s="797"/>
      <c r="AB88" s="797"/>
      <c r="AC88" s="797"/>
      <c r="AE88" s="797" t="s">
        <v>362</v>
      </c>
      <c r="AF88" s="797"/>
      <c r="AG88" s="797"/>
      <c r="AH88" s="797"/>
      <c r="AI88" s="797"/>
      <c r="AJ88" s="797"/>
      <c r="AK88" s="797"/>
      <c r="AL88" s="797"/>
      <c r="AM88" s="797"/>
      <c r="AN88" s="797"/>
      <c r="AO88" s="797"/>
      <c r="AP88" s="797"/>
      <c r="AQ88" s="797"/>
      <c r="AR88" s="797"/>
      <c r="AS88" s="797"/>
      <c r="AT88" s="797"/>
      <c r="AU88" s="797"/>
      <c r="AV88" s="797"/>
      <c r="AW88" s="797"/>
      <c r="AX88" s="797"/>
      <c r="AY88" s="797"/>
      <c r="AZ88" s="797"/>
      <c r="BF88" s="186" t="s">
        <v>286</v>
      </c>
      <c r="BP88" s="797"/>
      <c r="BQ88" s="797"/>
      <c r="BR88" s="797"/>
      <c r="BS88" s="797"/>
      <c r="BT88" s="797"/>
      <c r="BU88" s="797"/>
      <c r="BV88" s="797"/>
      <c r="BW88" s="797"/>
      <c r="BX88" s="797"/>
      <c r="BY88" s="797"/>
      <c r="BZ88" s="797"/>
      <c r="CA88" s="797"/>
      <c r="CB88" s="797"/>
      <c r="CC88" s="797"/>
      <c r="CD88" s="797"/>
      <c r="CF88" s="797" t="s">
        <v>363</v>
      </c>
      <c r="CG88" s="797"/>
      <c r="CH88" s="797"/>
      <c r="CI88" s="797"/>
      <c r="CJ88" s="797"/>
      <c r="CK88" s="797"/>
      <c r="CL88" s="797"/>
      <c r="CM88" s="797"/>
      <c r="CN88" s="797"/>
      <c r="CO88" s="797"/>
      <c r="CP88" s="797"/>
      <c r="CQ88" s="797"/>
      <c r="CR88" s="797"/>
      <c r="CS88" s="797"/>
      <c r="CT88" s="797"/>
      <c r="CU88" s="797"/>
      <c r="CV88" s="797"/>
      <c r="CW88" s="797"/>
      <c r="CX88" s="797"/>
      <c r="CY88" s="797"/>
      <c r="CZ88" s="797"/>
      <c r="DA88" s="797"/>
    </row>
    <row r="89" spans="1:105" s="187" customFormat="1" ht="9.75">
      <c r="O89" s="798" t="s">
        <v>70</v>
      </c>
      <c r="P89" s="798"/>
      <c r="Q89" s="798"/>
      <c r="R89" s="798"/>
      <c r="S89" s="798"/>
      <c r="T89" s="798"/>
      <c r="U89" s="798"/>
      <c r="V89" s="798"/>
      <c r="W89" s="798"/>
      <c r="X89" s="798"/>
      <c r="Y89" s="798"/>
      <c r="Z89" s="798"/>
      <c r="AA89" s="798"/>
      <c r="AB89" s="798"/>
      <c r="AC89" s="798"/>
      <c r="AE89" s="798" t="s">
        <v>71</v>
      </c>
      <c r="AF89" s="798"/>
      <c r="AG89" s="798"/>
      <c r="AH89" s="798"/>
      <c r="AI89" s="798"/>
      <c r="AJ89" s="798"/>
      <c r="AK89" s="798"/>
      <c r="AL89" s="798"/>
      <c r="AM89" s="798"/>
      <c r="AN89" s="798"/>
      <c r="AO89" s="798"/>
      <c r="AP89" s="798"/>
      <c r="AQ89" s="798"/>
      <c r="AR89" s="798"/>
      <c r="AS89" s="798"/>
      <c r="AT89" s="798"/>
      <c r="AU89" s="798"/>
      <c r="AV89" s="798"/>
      <c r="AW89" s="798"/>
      <c r="AX89" s="798"/>
      <c r="AY89" s="798"/>
      <c r="AZ89" s="798"/>
      <c r="BA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798" t="s">
        <v>70</v>
      </c>
      <c r="BQ89" s="798"/>
      <c r="BR89" s="798"/>
      <c r="BS89" s="798"/>
      <c r="BT89" s="798"/>
      <c r="BU89" s="798"/>
      <c r="BV89" s="798"/>
      <c r="BW89" s="798"/>
      <c r="BX89" s="798"/>
      <c r="BY89" s="798"/>
      <c r="BZ89" s="798"/>
      <c r="CA89" s="798"/>
      <c r="CB89" s="798"/>
      <c r="CC89" s="798"/>
      <c r="CD89" s="798"/>
      <c r="CF89" s="798" t="s">
        <v>71</v>
      </c>
      <c r="CG89" s="798"/>
      <c r="CH89" s="798"/>
      <c r="CI89" s="798"/>
      <c r="CJ89" s="798"/>
      <c r="CK89" s="798"/>
      <c r="CL89" s="798"/>
      <c r="CM89" s="798"/>
      <c r="CN89" s="798"/>
      <c r="CO89" s="798"/>
      <c r="CP89" s="798"/>
      <c r="CQ89" s="798"/>
      <c r="CR89" s="798"/>
      <c r="CS89" s="798"/>
      <c r="CT89" s="798"/>
      <c r="CU89" s="798"/>
      <c r="CV89" s="798"/>
      <c r="CW89" s="798"/>
      <c r="CX89" s="798"/>
      <c r="CY89" s="798"/>
      <c r="CZ89" s="798"/>
      <c r="DA89" s="798"/>
    </row>
    <row r="90" spans="1:105" ht="6" customHeight="1"/>
    <row r="91" spans="1:105" s="143" customFormat="1" ht="12.75" customHeight="1">
      <c r="B91" s="790" t="s">
        <v>287</v>
      </c>
      <c r="C91" s="790"/>
      <c r="D91" s="436" t="s">
        <v>402</v>
      </c>
      <c r="E91" s="436"/>
      <c r="F91" s="436"/>
      <c r="G91" s="436"/>
      <c r="H91" s="438" t="s">
        <v>287</v>
      </c>
      <c r="I91" s="438"/>
      <c r="J91" s="436" t="s">
        <v>403</v>
      </c>
      <c r="K91" s="436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/>
      <c r="W91" s="436"/>
      <c r="X91" s="436"/>
      <c r="Y91" s="436"/>
      <c r="Z91" s="436"/>
      <c r="AA91" s="790">
        <v>20</v>
      </c>
      <c r="AB91" s="790"/>
      <c r="AC91" s="790"/>
      <c r="AD91" s="790"/>
      <c r="AE91" s="791" t="s">
        <v>404</v>
      </c>
      <c r="AF91" s="791"/>
      <c r="AG91" s="791"/>
      <c r="AH91" s="143" t="s">
        <v>288</v>
      </c>
    </row>
    <row r="94" spans="1:105" s="187" customFormat="1" ht="9.75">
      <c r="E94" s="187" t="s">
        <v>289</v>
      </c>
    </row>
    <row r="95" spans="1:105" s="187" customFormat="1" ht="9.75">
      <c r="H95" s="187" t="s">
        <v>310</v>
      </c>
    </row>
    <row r="96" spans="1:105" s="187" customFormat="1" ht="9.75">
      <c r="H96" s="187" t="s">
        <v>311</v>
      </c>
    </row>
  </sheetData>
  <mergeCells count="301">
    <mergeCell ref="A1:DB1"/>
    <mergeCell ref="O89:AC89"/>
    <mergeCell ref="AE89:AZ89"/>
    <mergeCell ref="BP89:CD89"/>
    <mergeCell ref="CF89:DA89"/>
    <mergeCell ref="BT84:CJ84"/>
    <mergeCell ref="CK84:DA84"/>
    <mergeCell ref="CF88:DA88"/>
    <mergeCell ref="B82:BL82"/>
    <mergeCell ref="BT82:CJ82"/>
    <mergeCell ref="CK82:DA82"/>
    <mergeCell ref="B83:BL83"/>
    <mergeCell ref="BM83:BS83"/>
    <mergeCell ref="BT83:CJ83"/>
    <mergeCell ref="CK83:DA83"/>
    <mergeCell ref="BM82:BS82"/>
    <mergeCell ref="CM78:CY78"/>
    <mergeCell ref="CZ78:DA78"/>
    <mergeCell ref="CM79:CY79"/>
    <mergeCell ref="CZ79:DA79"/>
    <mergeCell ref="B81:BL81"/>
    <mergeCell ref="BM81:BS81"/>
    <mergeCell ref="BT81:CJ81"/>
    <mergeCell ref="CK81:DA81"/>
    <mergeCell ref="AA91:AD91"/>
    <mergeCell ref="AE91:AG91"/>
    <mergeCell ref="B84:BL84"/>
    <mergeCell ref="BM84:BS84"/>
    <mergeCell ref="O88:AC88"/>
    <mergeCell ref="AE88:AZ88"/>
    <mergeCell ref="BP88:CD88"/>
    <mergeCell ref="B91:C91"/>
    <mergeCell ref="D91:G91"/>
    <mergeCell ref="H91:I91"/>
    <mergeCell ref="J91:Z91"/>
    <mergeCell ref="B80:BL80"/>
    <mergeCell ref="BM80:BS80"/>
    <mergeCell ref="BT80:CJ80"/>
    <mergeCell ref="CK80:DA80"/>
    <mergeCell ref="CI79:CJ79"/>
    <mergeCell ref="CK79:CL79"/>
    <mergeCell ref="B79:BL79"/>
    <mergeCell ref="BM79:BS79"/>
    <mergeCell ref="BT79:BU79"/>
    <mergeCell ref="BV79:CH79"/>
    <mergeCell ref="B78:BL78"/>
    <mergeCell ref="BM78:BS78"/>
    <mergeCell ref="BT78:BU78"/>
    <mergeCell ref="BV78:CH78"/>
    <mergeCell ref="CI78:CJ78"/>
    <mergeCell ref="CK78:CL78"/>
    <mergeCell ref="CM74:CY74"/>
    <mergeCell ref="CZ74:DA74"/>
    <mergeCell ref="CI75:CJ76"/>
    <mergeCell ref="CK75:CL76"/>
    <mergeCell ref="CM75:CY76"/>
    <mergeCell ref="CZ75:DA76"/>
    <mergeCell ref="CI74:CJ74"/>
    <mergeCell ref="CK74:CL74"/>
    <mergeCell ref="B77:BL77"/>
    <mergeCell ref="BM77:BS77"/>
    <mergeCell ref="BT77:BU77"/>
    <mergeCell ref="CK77:CL77"/>
    <mergeCell ref="BV77:CH77"/>
    <mergeCell ref="CI77:CJ77"/>
    <mergeCell ref="CM77:CY77"/>
    <mergeCell ref="CZ77:DA77"/>
    <mergeCell ref="B74:BL74"/>
    <mergeCell ref="BM74:BS74"/>
    <mergeCell ref="BT74:BU74"/>
    <mergeCell ref="BV74:CH74"/>
    <mergeCell ref="B75:BL75"/>
    <mergeCell ref="BM75:BS76"/>
    <mergeCell ref="BT75:BU76"/>
    <mergeCell ref="BV75:CH76"/>
    <mergeCell ref="B76:BL76"/>
    <mergeCell ref="B67:BL67"/>
    <mergeCell ref="BM67:BS67"/>
    <mergeCell ref="BT67:CJ67"/>
    <mergeCell ref="CK67:DA67"/>
    <mergeCell ref="B66:BL66"/>
    <mergeCell ref="BM66:BS66"/>
    <mergeCell ref="BT66:CJ66"/>
    <mergeCell ref="CK66:DA66"/>
    <mergeCell ref="A71:BL73"/>
    <mergeCell ref="BM71:BS73"/>
    <mergeCell ref="BY71:CH71"/>
    <mergeCell ref="CP71:CY71"/>
    <mergeCell ref="BW72:BZ72"/>
    <mergeCell ref="CA72:CC72"/>
    <mergeCell ref="CN72:CQ72"/>
    <mergeCell ref="CR72:CT72"/>
    <mergeCell ref="B65:BL65"/>
    <mergeCell ref="BM65:BS65"/>
    <mergeCell ref="BT65:CJ65"/>
    <mergeCell ref="CK65:DA65"/>
    <mergeCell ref="B61:BL61"/>
    <mergeCell ref="B64:BL64"/>
    <mergeCell ref="BM64:BS64"/>
    <mergeCell ref="BT64:CJ64"/>
    <mergeCell ref="B62:BL62"/>
    <mergeCell ref="BM62:BS63"/>
    <mergeCell ref="BT62:CJ63"/>
    <mergeCell ref="CK62:DA63"/>
    <mergeCell ref="B63:BL63"/>
    <mergeCell ref="B60:BL60"/>
    <mergeCell ref="BM60:BS61"/>
    <mergeCell ref="BT60:CJ61"/>
    <mergeCell ref="CK60:DA61"/>
    <mergeCell ref="BT58:BU58"/>
    <mergeCell ref="BV58:CH58"/>
    <mergeCell ref="CK64:DA64"/>
    <mergeCell ref="CZ58:DA58"/>
    <mergeCell ref="B59:BL59"/>
    <mergeCell ref="BM59:BS59"/>
    <mergeCell ref="BT59:CJ59"/>
    <mergeCell ref="CK59:DA59"/>
    <mergeCell ref="B58:BL58"/>
    <mergeCell ref="CK58:CL58"/>
    <mergeCell ref="CM58:CY58"/>
    <mergeCell ref="CI58:CJ58"/>
    <mergeCell ref="BM58:BS58"/>
    <mergeCell ref="CM55:CY55"/>
    <mergeCell ref="CZ55:DA55"/>
    <mergeCell ref="B54:BL54"/>
    <mergeCell ref="B55:BL55"/>
    <mergeCell ref="BM55:BS55"/>
    <mergeCell ref="BT55:BU55"/>
    <mergeCell ref="CI55:CJ55"/>
    <mergeCell ref="CK55:CL55"/>
    <mergeCell ref="CZ57:DA57"/>
    <mergeCell ref="CI56:CJ56"/>
    <mergeCell ref="CK56:CL56"/>
    <mergeCell ref="CM56:CY56"/>
    <mergeCell ref="CZ56:DA56"/>
    <mergeCell ref="CI57:CJ57"/>
    <mergeCell ref="CK57:CL57"/>
    <mergeCell ref="CM57:CY57"/>
    <mergeCell ref="B57:BL57"/>
    <mergeCell ref="BM57:BS57"/>
    <mergeCell ref="BT57:BU57"/>
    <mergeCell ref="BV57:CH57"/>
    <mergeCell ref="BM56:BS56"/>
    <mergeCell ref="BT56:BU56"/>
    <mergeCell ref="CI53:CJ54"/>
    <mergeCell ref="CK53:CL54"/>
    <mergeCell ref="BV55:CH55"/>
    <mergeCell ref="B56:BL56"/>
    <mergeCell ref="BV56:CH56"/>
    <mergeCell ref="BM52:BS52"/>
    <mergeCell ref="BT52:BU52"/>
    <mergeCell ref="BV52:CH52"/>
    <mergeCell ref="B53:BL53"/>
    <mergeCell ref="BM53:BS54"/>
    <mergeCell ref="BT53:BU54"/>
    <mergeCell ref="BV53:CH54"/>
    <mergeCell ref="CM53:CY54"/>
    <mergeCell ref="CZ53:DA54"/>
    <mergeCell ref="CK52:CL52"/>
    <mergeCell ref="CM52:CY52"/>
    <mergeCell ref="B50:BL50"/>
    <mergeCell ref="BM50:BS50"/>
    <mergeCell ref="BT50:CJ50"/>
    <mergeCell ref="CK50:DA50"/>
    <mergeCell ref="B51:BL51"/>
    <mergeCell ref="BM51:BS51"/>
    <mergeCell ref="BT51:CJ51"/>
    <mergeCell ref="CK51:DA51"/>
    <mergeCell ref="CI52:CJ52"/>
    <mergeCell ref="CZ52:DA52"/>
    <mergeCell ref="B52:BL52"/>
    <mergeCell ref="B49:BL49"/>
    <mergeCell ref="BM49:BS49"/>
    <mergeCell ref="BT49:CJ49"/>
    <mergeCell ref="CK49:DA49"/>
    <mergeCell ref="B47:BL47"/>
    <mergeCell ref="BM48:BS48"/>
    <mergeCell ref="BT48:CJ48"/>
    <mergeCell ref="CK48:DA48"/>
    <mergeCell ref="B48:BL48"/>
    <mergeCell ref="B46:BL46"/>
    <mergeCell ref="BM46:BS47"/>
    <mergeCell ref="BT46:CJ47"/>
    <mergeCell ref="B44:BL44"/>
    <mergeCell ref="B45:BL45"/>
    <mergeCell ref="BM44:BS45"/>
    <mergeCell ref="BT44:CJ45"/>
    <mergeCell ref="CP41:CY41"/>
    <mergeCell ref="BW42:BZ42"/>
    <mergeCell ref="CA42:CC42"/>
    <mergeCell ref="CN42:CQ42"/>
    <mergeCell ref="CR42:CT42"/>
    <mergeCell ref="CK44:DA45"/>
    <mergeCell ref="CK46:DA47"/>
    <mergeCell ref="A41:BL43"/>
    <mergeCell ref="BM41:BS43"/>
    <mergeCell ref="BY41:CH41"/>
    <mergeCell ref="BM36:BS36"/>
    <mergeCell ref="CM35:CY35"/>
    <mergeCell ref="B35:BL35"/>
    <mergeCell ref="BM35:BS35"/>
    <mergeCell ref="BT35:BU35"/>
    <mergeCell ref="BV35:CH35"/>
    <mergeCell ref="CZ36:DA36"/>
    <mergeCell ref="B37:BL37"/>
    <mergeCell ref="BM37:BS37"/>
    <mergeCell ref="BT37:CJ37"/>
    <mergeCell ref="CK37:DA37"/>
    <mergeCell ref="B36:BL36"/>
    <mergeCell ref="CI36:CJ36"/>
    <mergeCell ref="CK36:CL36"/>
    <mergeCell ref="CM36:CY36"/>
    <mergeCell ref="BT36:BU36"/>
    <mergeCell ref="BV36:CH36"/>
    <mergeCell ref="CZ35:DA35"/>
    <mergeCell ref="CI34:CJ34"/>
    <mergeCell ref="CK34:CL34"/>
    <mergeCell ref="CM34:CY34"/>
    <mergeCell ref="CZ34:DA34"/>
    <mergeCell ref="CI35:CJ35"/>
    <mergeCell ref="CK35:CL35"/>
    <mergeCell ref="B31:BL31"/>
    <mergeCell ref="BM31:BS32"/>
    <mergeCell ref="BT31:BU32"/>
    <mergeCell ref="CK31:CL32"/>
    <mergeCell ref="CM31:CY32"/>
    <mergeCell ref="B32:BL32"/>
    <mergeCell ref="B34:BL34"/>
    <mergeCell ref="BV33:CH33"/>
    <mergeCell ref="CI33:CJ33"/>
    <mergeCell ref="BT33:BU33"/>
    <mergeCell ref="CK33:CL33"/>
    <mergeCell ref="BM34:BS34"/>
    <mergeCell ref="BT34:BU34"/>
    <mergeCell ref="BV34:CH34"/>
    <mergeCell ref="CZ31:DA32"/>
    <mergeCell ref="BV31:CH32"/>
    <mergeCell ref="CI31:CJ32"/>
    <mergeCell ref="CM33:CY33"/>
    <mergeCell ref="CZ33:DA33"/>
    <mergeCell ref="B29:BL29"/>
    <mergeCell ref="BM29:BS29"/>
    <mergeCell ref="BT29:CJ29"/>
    <mergeCell ref="CK29:DA29"/>
    <mergeCell ref="B33:BL33"/>
    <mergeCell ref="BM33:BS33"/>
    <mergeCell ref="B30:BL30"/>
    <mergeCell ref="CK30:CL30"/>
    <mergeCell ref="CM30:CY30"/>
    <mergeCell ref="B28:BL28"/>
    <mergeCell ref="BM28:BS28"/>
    <mergeCell ref="BT28:CJ28"/>
    <mergeCell ref="CK28:DA28"/>
    <mergeCell ref="CZ30:DA30"/>
    <mergeCell ref="BM30:BS30"/>
    <mergeCell ref="BT30:BU30"/>
    <mergeCell ref="BV30:CH30"/>
    <mergeCell ref="CI30:CJ30"/>
    <mergeCell ref="B27:BL27"/>
    <mergeCell ref="BM27:BS27"/>
    <mergeCell ref="B23:BL23"/>
    <mergeCell ref="BM23:BS24"/>
    <mergeCell ref="BT27:CJ27"/>
    <mergeCell ref="CK27:DA27"/>
    <mergeCell ref="B25:BL25"/>
    <mergeCell ref="BM25:BS26"/>
    <mergeCell ref="BT25:CJ26"/>
    <mergeCell ref="CK25:DA26"/>
    <mergeCell ref="B26:BL26"/>
    <mergeCell ref="B24:BL24"/>
    <mergeCell ref="CG18:CZ18"/>
    <mergeCell ref="CA21:CC21"/>
    <mergeCell ref="CN21:CQ21"/>
    <mergeCell ref="CR21:CT21"/>
    <mergeCell ref="BT23:CJ24"/>
    <mergeCell ref="CK23:DA24"/>
    <mergeCell ref="A16:BA16"/>
    <mergeCell ref="BB16:CC16"/>
    <mergeCell ref="CG16:CP17"/>
    <mergeCell ref="CQ16:CZ17"/>
    <mergeCell ref="A17:BM17"/>
    <mergeCell ref="BY20:CH20"/>
    <mergeCell ref="CP20:CY20"/>
    <mergeCell ref="A20:BL22"/>
    <mergeCell ref="BM20:BS22"/>
    <mergeCell ref="BW21:BZ21"/>
    <mergeCell ref="CG10:CZ10"/>
    <mergeCell ref="CG11:CZ11"/>
    <mergeCell ref="A9:CF9"/>
    <mergeCell ref="AD10:AW10"/>
    <mergeCell ref="AX10:BA10"/>
    <mergeCell ref="BB10:BE10"/>
    <mergeCell ref="N13:BU13"/>
    <mergeCell ref="CG13:CZ13"/>
    <mergeCell ref="A15:S15"/>
    <mergeCell ref="T15:BU15"/>
    <mergeCell ref="CG15:CZ15"/>
    <mergeCell ref="CG14:CZ14"/>
    <mergeCell ref="CG12:CL12"/>
    <mergeCell ref="CM12:CT12"/>
    <mergeCell ref="CU12:CZ12"/>
  </mergeCells>
  <phoneticPr fontId="11" type="noConversion"/>
  <pageMargins left="0.9055118110236221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</vt:lpstr>
      <vt:lpstr>ОФР</vt:lpstr>
      <vt:lpstr>ОИК</vt:lpstr>
      <vt:lpstr>ОДДС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bichkova.o</cp:lastModifiedBy>
  <cp:revision>1</cp:revision>
  <cp:lastPrinted>2015-02-27T13:34:12Z</cp:lastPrinted>
  <dcterms:created xsi:type="dcterms:W3CDTF">2010-10-28T10:22:59Z</dcterms:created>
  <dcterms:modified xsi:type="dcterms:W3CDTF">2015-05-26T07:41:18Z</dcterms:modified>
</cp:coreProperties>
</file>