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8630" windowHeight="6720"/>
  </bookViews>
  <sheets>
    <sheet name="Раздел 1" sheetId="3" r:id="rId1"/>
    <sheet name="Раздел 2" sheetId="2" r:id="rId2"/>
    <sheet name="Раздел 3" sheetId="1" r:id="rId3"/>
  </sheets>
  <definedNames>
    <definedName name="TABLE" localSheetId="1">'Раздел 2'!$A$8:$F$44</definedName>
    <definedName name="TABLE" localSheetId="2">'Раздел 3'!$A$8:$F$45</definedName>
    <definedName name="_xlnm.Print_Titles" localSheetId="1">'Раздел 2'!$8:$8</definedName>
    <definedName name="_xlnm.Print_Titles" localSheetId="2">'Раздел 3'!$8:$9</definedName>
    <definedName name="_xlnm.Print_Area" localSheetId="1">'Раздел 2'!$A$1:$F$106</definedName>
    <definedName name="_xlnm.Print_Area" localSheetId="2">'Раздел 3'!$A$1:$I$46</definedName>
  </definedNames>
  <calcPr calcId="125725" fullCalcOnLoad="1"/>
</workbook>
</file>

<file path=xl/calcChain.xml><?xml version="1.0" encoding="utf-8"?>
<calcChain xmlns="http://schemas.openxmlformats.org/spreadsheetml/2006/main">
  <c r="I22" i="1"/>
  <c r="I21"/>
  <c r="F90" i="2"/>
  <c r="E90"/>
  <c r="D90"/>
  <c r="F86"/>
  <c r="E86"/>
  <c r="D86"/>
  <c r="F81"/>
  <c r="E81"/>
  <c r="D81"/>
  <c r="F77"/>
  <c r="E77"/>
  <c r="D77"/>
  <c r="G22" i="1"/>
  <c r="G21"/>
  <c r="F14" i="2" l="1"/>
  <c r="F13"/>
  <c r="F12"/>
  <c r="F11"/>
  <c r="E14"/>
  <c r="E13"/>
  <c r="D14"/>
  <c r="D13"/>
  <c r="F62"/>
  <c r="F65"/>
  <c r="F68"/>
  <c r="F71"/>
  <c r="H22" i="1"/>
  <c r="H21"/>
  <c r="F22"/>
  <c r="F21"/>
  <c r="H25"/>
  <c r="H26"/>
  <c r="H27"/>
  <c r="H24"/>
  <c r="H23" s="1"/>
  <c r="F25"/>
  <c r="F26"/>
  <c r="F27"/>
  <c r="F24"/>
  <c r="F23" s="1"/>
  <c r="I23"/>
  <c r="G23"/>
  <c r="F74" i="2"/>
  <c r="F58"/>
  <c r="F55"/>
  <c r="F51"/>
  <c r="F48"/>
  <c r="F44"/>
  <c r="F41"/>
  <c r="F40"/>
  <c r="F37"/>
  <c r="F34"/>
  <c r="F33"/>
  <c r="F30"/>
  <c r="F27"/>
  <c r="F26"/>
  <c r="F23"/>
  <c r="F20"/>
  <c r="E74"/>
  <c r="E71"/>
  <c r="E68"/>
  <c r="E65"/>
  <c r="E62"/>
  <c r="E58"/>
  <c r="E51"/>
  <c r="E48"/>
  <c r="E47"/>
  <c r="E44"/>
  <c r="E41"/>
  <c r="E37"/>
  <c r="E34"/>
  <c r="E33"/>
  <c r="E30"/>
  <c r="E27"/>
  <c r="E23"/>
  <c r="E20"/>
  <c r="E19"/>
  <c r="D74"/>
  <c r="D71"/>
  <c r="D68"/>
  <c r="D65"/>
  <c r="D62"/>
  <c r="D58"/>
  <c r="D55"/>
  <c r="D51"/>
  <c r="D48"/>
  <c r="D47"/>
  <c r="D44"/>
  <c r="D41"/>
  <c r="D40"/>
  <c r="D37"/>
  <c r="D34"/>
  <c r="D33"/>
  <c r="D30"/>
  <c r="D27"/>
  <c r="D23"/>
  <c r="D20"/>
  <c r="D19"/>
  <c r="E15"/>
  <c r="E40"/>
  <c r="D15"/>
  <c r="F61"/>
  <c r="F15"/>
  <c r="D26"/>
  <c r="E26"/>
  <c r="F19"/>
  <c r="F47"/>
  <c r="F9"/>
  <c r="E61"/>
  <c r="E55"/>
  <c r="E12"/>
  <c r="E11"/>
  <c r="D61"/>
  <c r="D12"/>
  <c r="D11"/>
  <c r="E9"/>
  <c r="D9"/>
</calcChain>
</file>

<file path=xl/sharedStrings.xml><?xml version="1.0" encoding="utf-8"?>
<sst xmlns="http://schemas.openxmlformats.org/spreadsheetml/2006/main" count="361" uniqueCount="177">
  <si>
    <t>Наименование показателей</t>
  </si>
  <si>
    <t>1.</t>
  </si>
  <si>
    <t>1.1.</t>
  </si>
  <si>
    <t>1.2.</t>
  </si>
  <si>
    <t>2.</t>
  </si>
  <si>
    <t>процент</t>
  </si>
  <si>
    <t>3.</t>
  </si>
  <si>
    <t>3.1.</t>
  </si>
  <si>
    <t>3.2.</t>
  </si>
  <si>
    <t>3.3.</t>
  </si>
  <si>
    <t>4.</t>
  </si>
  <si>
    <t>4.1.</t>
  </si>
  <si>
    <t>4.2.</t>
  </si>
  <si>
    <t>4.3.</t>
  </si>
  <si>
    <t>4.4.</t>
  </si>
  <si>
    <t>4.4.1.</t>
  </si>
  <si>
    <t>№ 
п/п</t>
  </si>
  <si>
    <t>Фактические показатели за год, предшествующий базовому периоду</t>
  </si>
  <si>
    <t>Предложения на расчетный период регулирования</t>
  </si>
  <si>
    <t>менее 150 кВт</t>
  </si>
  <si>
    <t>от 150 кВт до 670 кВт</t>
  </si>
  <si>
    <t>от 670 кВт до 10 МВт</t>
  </si>
  <si>
    <t>не менее 10 МВт</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</si>
  <si>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</si>
  <si>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</si>
  <si>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</si>
  <si>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</si>
  <si>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</si>
  <si>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</si>
  <si>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</si>
  <si>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</si>
  <si>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</si>
  <si>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</si>
  <si>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</si>
  <si>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</si>
  <si>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</si>
  <si>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</si>
  <si>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</si>
  <si>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</si>
  <si>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</si>
  <si>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</si>
  <si>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</si>
  <si>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</si>
  <si>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</si>
  <si>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</si>
  <si>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</si>
  <si>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</si>
  <si>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</si>
  <si>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</si>
  <si>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</si>
  <si>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</si>
  <si>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</si>
  <si>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</si>
  <si>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</si>
  <si>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</si>
  <si>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</si>
  <si>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</si>
  <si>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</si>
  <si>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</si>
  <si>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</si>
  <si>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1-е полу-годие</t>
  </si>
  <si>
    <t>2-е полу-годие</t>
  </si>
  <si>
    <t>Показатели, утвержденные на базовый период *</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</si>
  <si>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</si>
  <si>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</si>
  <si>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 xml:space="preserve">услуги по передаче электрической энергии (мощности) </t>
  </si>
  <si>
    <t>двухставочный тариф</t>
  </si>
  <si>
    <t>Раздел 2. Основные показатели деятельности гарантирующих поставщиков</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</si>
  <si>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</si>
  <si>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</si>
  <si>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</si>
  <si>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</si>
  <si>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Объемы полезного отпуска электрической энергии - всего</t>
  </si>
  <si>
    <t>в том числе:</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</si>
  <si>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</si>
  <si>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</si>
  <si>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</si>
  <si>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</si>
  <si>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</si>
  <si>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</si>
  <si>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</si>
  <si>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</si>
  <si>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</si>
  <si>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</si>
  <si>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</si>
  <si>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</si>
  <si>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</si>
  <si>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</si>
  <si>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</si>
  <si>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</si>
  <si>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</si>
  <si>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</si>
  <si>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</si>
  <si>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</si>
  <si>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</si>
  <si>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</si>
  <si>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</si>
  <si>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</si>
  <si>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</si>
  <si>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</si>
  <si>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</si>
  <si>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</si>
  <si>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</si>
  <si>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</si>
  <si>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</si>
  <si>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</si>
  <si>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</si>
  <si>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1.3.</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</si>
  <si>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</si>
  <si>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</si>
  <si>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</si>
  <si>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 xml:space="preserve">Количество обслуживаемых договоров - всего </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</si>
  <si>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</si>
  <si>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</si>
  <si>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</si>
  <si>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</si>
  <si>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</si>
  <si>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</si>
  <si>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</si>
  <si>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 xml:space="preserve">Количество точек учета по обслуживаемым договорам - всего </t>
  </si>
  <si>
    <t>по населению и приравненными к нему категориями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</si>
  <si>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</si>
  <si>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</si>
  <si>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</si>
  <si>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</si>
  <si>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</si>
  <si>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</si>
  <si>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</si>
  <si>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</si>
  <si>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</si>
  <si>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</si>
  <si>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</si>
  <si>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</si>
  <si>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</si>
  <si>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</si>
  <si>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</si>
  <si>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</si>
  <si>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</si>
  <si>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</si>
  <si>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</si>
  <si>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</si>
  <si>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</si>
  <si>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</si>
  <si>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</si>
  <si>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</si>
  <si>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</si>
  <si>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</si>
  <si>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</si>
  <si>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</si>
  <si>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№230/14-16 от 01.10.2013г.</t>
  </si>
  <si>
    <t>Приложение № 3 к предложению о размере цен (тарифов), долгосрочных параметров регулирования</t>
  </si>
  <si>
    <r>
      <t>_____</t>
    </r>
    <r>
      <rPr>
        <sz val="10"/>
        <rFont val="Arial"/>
        <family val="2"/>
        <charset val="204"/>
      </rPr>
      <t>*</t>
    </r>
    <r>
      <rPr>
        <sz val="10"/>
        <color indexed="9"/>
        <rFont val="Arial"/>
        <family val="2"/>
        <charset val="204"/>
      </rPr>
      <t>_</t>
    </r>
    <r>
      <rPr>
        <sz val="10"/>
        <rFont val="Arial"/>
        <family val="2"/>
        <charset val="204"/>
      </rPr>
      <t>Базовый период - год, предшествующий расчетному периоду регулирования.</t>
    </r>
  </si>
  <si>
    <r>
      <t>1,2 - 2,5 кг/см</t>
    </r>
    <r>
      <rPr>
        <vertAlign val="superscript"/>
        <sz val="10"/>
        <color indexed="8"/>
        <rFont val="Arial"/>
        <family val="2"/>
        <charset val="204"/>
      </rPr>
      <t>2</t>
    </r>
  </si>
  <si>
    <r>
      <t>2,5 - 7,0 кг/см</t>
    </r>
    <r>
      <rPr>
        <vertAlign val="superscript"/>
        <sz val="10"/>
        <color indexed="8"/>
        <rFont val="Arial"/>
        <family val="2"/>
        <charset val="204"/>
      </rPr>
      <t>2</t>
    </r>
  </si>
  <si>
    <r>
      <t>7,0 - 13,0 кг/см</t>
    </r>
    <r>
      <rPr>
        <vertAlign val="superscript"/>
        <sz val="10"/>
        <color indexed="8"/>
        <rFont val="Arial"/>
        <family val="2"/>
        <charset val="204"/>
      </rPr>
      <t>2</t>
    </r>
  </si>
  <si>
    <r>
      <t>&gt; 13 кг/см</t>
    </r>
    <r>
      <rPr>
        <vertAlign val="superscript"/>
        <sz val="10"/>
        <color indexed="8"/>
        <rFont val="Arial"/>
        <family val="2"/>
        <charset val="204"/>
      </rPr>
      <t>2</t>
    </r>
  </si>
  <si>
    <t>Приложение № 5 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</si>
  <si>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</si>
  <si>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</si>
  <si>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t>
  </si>
  <si>
    <t>Место нахождения</t>
  </si>
  <si>
    <t>Фактический адрес</t>
  </si>
  <si>
    <t>ИНН</t>
  </si>
  <si>
    <t>КПП</t>
  </si>
  <si>
    <t>ФИО руководителя</t>
  </si>
  <si>
    <t>Контактный телефон</t>
  </si>
  <si>
    <t>Факс</t>
  </si>
  <si>
    <t>185031 г.Петрозаводск ул.Зайцева д.67А</t>
  </si>
  <si>
    <t>Адрес электронной почты</t>
  </si>
  <si>
    <t>(8142)33-26-21</t>
  </si>
  <si>
    <t>(8142)33-26-33</t>
  </si>
  <si>
    <t>komfort@rks.karelia.ru</t>
  </si>
  <si>
    <t>ООО "Энергокомфорт". Карелия"</t>
  </si>
  <si>
    <t>Общество с ограниченной ответственностью "Энергокомфорт". Единая Карельская сбытовая компания"</t>
  </si>
  <si>
    <t>Приложение № 1 к предложению о размере цен (тарифов), долгосрочных параметров регулирования</t>
  </si>
  <si>
    <t>Сафронов Александр Владимирович</t>
  </si>
  <si>
    <t>№ 22/17-19 от 28.12.2016 г.</t>
  </si>
</sst>
</file>

<file path=xl/styles.xml><?xml version="1.0" encoding="utf-8"?>
<styleSheet xmlns="http://schemas.openxmlformats.org/spreadsheetml/2006/main">
  <numFmts count="2">
    <numFmt numFmtId="171" formatCode="_-* #,##0.00_р_._-;\-* #,##0.00_р_._-;_-* &quot;-&quot;??_р_._-;_-@_-"/>
    <numFmt numFmtId="172" formatCode="#,##0.000"/>
  </numFmts>
  <fonts count="26">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Cyr"/>
      <charset val="204"/>
    </font>
    <font>
      <sz val="10"/>
      <name val="Arial"/>
      <family val="2"/>
      <charset val="204"/>
    </font>
    <font>
      <sz val="10"/>
      <color indexed="9"/>
      <name val="Arial"/>
      <family val="2"/>
      <charset val="204"/>
    </font>
    <font>
      <sz val="10"/>
      <color indexed="8"/>
      <name val="Arial"/>
      <family val="2"/>
      <charset val="204"/>
    </font>
    <font>
      <sz val="8"/>
      <name val="Arial"/>
      <family val="2"/>
      <charset val="204"/>
    </font>
    <font>
      <vertAlign val="superscript"/>
      <sz val="10"/>
      <color indexed="8"/>
      <name val="Arial"/>
      <family val="2"/>
      <charset val="204"/>
    </font>
    <font>
      <u/>
      <sz val="10"/>
      <color theme="10"/>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25" fillId="0" borderId="0" applyNumberFormat="0" applyFill="0" applyBorder="0" applyAlignment="0" applyProtection="0">
      <alignment vertical="top"/>
      <protection locked="0"/>
    </xf>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 fillId="0" borderId="0"/>
    <xf numFmtId="0" fontId="2" fillId="0" borderId="0"/>
    <xf numFmtId="0" fontId="14" fillId="3" borderId="0" applyNumberFormat="0" applyBorder="0" applyAlignment="0" applyProtection="0"/>
    <xf numFmtId="0" fontId="15" fillId="0" borderId="0" applyNumberFormat="0" applyFill="0" applyBorder="0" applyAlignment="0" applyProtection="0"/>
    <xf numFmtId="0" fontId="2"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171" fontId="1" fillId="0" borderId="0" applyFont="0" applyFill="0" applyBorder="0" applyAlignment="0" applyProtection="0"/>
    <xf numFmtId="0" fontId="18" fillId="4" borderId="0" applyNumberFormat="0" applyBorder="0" applyAlignment="0" applyProtection="0"/>
  </cellStyleXfs>
  <cellXfs count="47">
    <xf numFmtId="0" fontId="0" fillId="0" borderId="0" xfId="0"/>
    <xf numFmtId="0" fontId="20" fillId="0" borderId="0" xfId="0" applyFont="1"/>
    <xf numFmtId="0" fontId="21" fillId="0" borderId="0" xfId="0" applyFont="1"/>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0" xfId="0" applyFont="1" applyAlignment="1">
      <alignment horizontal="center" vertical="center" wrapText="1"/>
    </xf>
    <xf numFmtId="0" fontId="22" fillId="0" borderId="13" xfId="38" applyFont="1" applyBorder="1" applyAlignment="1">
      <alignment horizontal="center" vertical="top" wrapText="1"/>
    </xf>
    <xf numFmtId="0" fontId="22" fillId="0" borderId="13" xfId="38" applyFont="1" applyBorder="1" applyAlignment="1">
      <alignment horizontal="left" vertical="top" wrapText="1"/>
    </xf>
    <xf numFmtId="0" fontId="20" fillId="0" borderId="0" xfId="0" applyFont="1" applyAlignment="1">
      <alignment vertical="top"/>
    </xf>
    <xf numFmtId="0" fontId="20" fillId="0" borderId="0" xfId="0" applyFont="1" applyAlignment="1"/>
    <xf numFmtId="0" fontId="23" fillId="0" borderId="0" xfId="0" applyFont="1" applyAlignment="1">
      <alignment horizontal="right"/>
    </xf>
    <xf numFmtId="4" fontId="20" fillId="0" borderId="13" xfId="0" applyNumberFormat="1" applyFont="1" applyBorder="1" applyAlignment="1">
      <alignment horizontal="center" vertical="top" wrapText="1"/>
    </xf>
    <xf numFmtId="4" fontId="20" fillId="0" borderId="13" xfId="0" applyNumberFormat="1" applyFont="1" applyBorder="1" applyAlignment="1">
      <alignment horizontal="right" vertical="top"/>
    </xf>
    <xf numFmtId="4" fontId="20" fillId="0" borderId="13" xfId="0" applyNumberFormat="1" applyFont="1" applyFill="1" applyBorder="1" applyAlignment="1">
      <alignment horizontal="right" vertical="top"/>
    </xf>
    <xf numFmtId="0" fontId="22" fillId="0" borderId="13" xfId="38" applyFont="1" applyBorder="1" applyAlignment="1">
      <alignment horizontal="center" vertical="center" wrapText="1"/>
    </xf>
    <xf numFmtId="0" fontId="22" fillId="0" borderId="14" xfId="38" applyFont="1" applyBorder="1" applyAlignment="1">
      <alignment horizontal="center" vertical="center" wrapText="1"/>
    </xf>
    <xf numFmtId="0" fontId="22" fillId="0" borderId="0" xfId="38" applyFont="1" applyBorder="1" applyAlignment="1">
      <alignment horizontal="center" vertical="top" wrapText="1"/>
    </xf>
    <xf numFmtId="0" fontId="22" fillId="0" borderId="0" xfId="38" applyFont="1" applyBorder="1" applyAlignment="1">
      <alignment horizontal="left" vertical="top" wrapText="1"/>
    </xf>
    <xf numFmtId="0" fontId="22" fillId="0" borderId="0" xfId="38" applyFont="1" applyBorder="1" applyAlignment="1">
      <alignment horizontal="center" vertical="top"/>
    </xf>
    <xf numFmtId="0" fontId="22" fillId="0" borderId="13" xfId="38" applyFont="1" applyFill="1" applyBorder="1" applyAlignment="1">
      <alignment horizontal="center" vertical="top" wrapText="1"/>
    </xf>
    <xf numFmtId="0" fontId="22" fillId="0" borderId="13" xfId="38" applyFont="1" applyFill="1" applyBorder="1" applyAlignment="1">
      <alignment horizontal="left" vertical="top" wrapText="1"/>
    </xf>
    <xf numFmtId="0" fontId="22" fillId="0" borderId="13" xfId="38" applyFont="1" applyFill="1" applyBorder="1" applyAlignment="1">
      <alignment horizontal="center" vertical="top"/>
    </xf>
    <xf numFmtId="0" fontId="20" fillId="24" borderId="0" xfId="0" applyFont="1" applyFill="1" applyAlignment="1">
      <alignment vertical="top"/>
    </xf>
    <xf numFmtId="4" fontId="22" fillId="0" borderId="13" xfId="38" applyNumberFormat="1" applyFont="1" applyFill="1" applyBorder="1" applyAlignment="1">
      <alignment horizontal="center" vertical="top"/>
    </xf>
    <xf numFmtId="0" fontId="22" fillId="0" borderId="15" xfId="38" applyFont="1" applyBorder="1" applyAlignment="1">
      <alignment horizontal="center" vertical="top" wrapText="1"/>
    </xf>
    <xf numFmtId="0" fontId="22" fillId="0" borderId="15" xfId="38" applyFont="1" applyBorder="1" applyAlignment="1">
      <alignment horizontal="left" vertical="top" wrapText="1"/>
    </xf>
    <xf numFmtId="0" fontId="22" fillId="0" borderId="15" xfId="38" applyFont="1" applyBorder="1" applyAlignment="1">
      <alignment horizontal="center" vertical="top"/>
    </xf>
    <xf numFmtId="0" fontId="0" fillId="0" borderId="0" xfId="0" applyAlignment="1">
      <alignment vertical="top" wrapText="1"/>
    </xf>
    <xf numFmtId="0" fontId="0" fillId="0" borderId="0" xfId="0" applyAlignment="1">
      <alignment horizontal="left" vertical="top" wrapText="1"/>
    </xf>
    <xf numFmtId="0" fontId="25" fillId="0" borderId="0" xfId="28" applyAlignment="1" applyProtection="1">
      <alignment vertical="top" wrapText="1"/>
    </xf>
    <xf numFmtId="0" fontId="0" fillId="0" borderId="0" xfId="0" applyAlignment="1">
      <alignment vertical="top"/>
    </xf>
    <xf numFmtId="10" fontId="22" fillId="0" borderId="13" xfId="42" applyNumberFormat="1" applyFont="1" applyFill="1" applyBorder="1" applyAlignment="1">
      <alignment horizontal="center" vertical="top"/>
    </xf>
    <xf numFmtId="10" fontId="20" fillId="0" borderId="0" xfId="42" applyNumberFormat="1" applyFont="1"/>
    <xf numFmtId="171" fontId="20" fillId="0" borderId="0" xfId="45" applyFont="1" applyAlignment="1">
      <alignment vertical="top"/>
    </xf>
    <xf numFmtId="171" fontId="20" fillId="0" borderId="0" xfId="45" applyFont="1" applyAlignment="1"/>
    <xf numFmtId="171" fontId="20" fillId="0" borderId="0" xfId="45" applyFont="1"/>
    <xf numFmtId="171" fontId="20" fillId="0" borderId="0" xfId="45" applyFont="1" applyAlignment="1">
      <alignment horizontal="center" vertical="center" wrapText="1"/>
    </xf>
    <xf numFmtId="172" fontId="20" fillId="0" borderId="13" xfId="0" applyNumberFormat="1" applyFont="1" applyFill="1" applyBorder="1" applyAlignment="1">
      <alignment horizontal="right" vertical="top"/>
    </xf>
    <xf numFmtId="0" fontId="0" fillId="0" borderId="0" xfId="0" applyAlignment="1">
      <alignment horizontal="center"/>
    </xf>
    <xf numFmtId="0" fontId="20" fillId="0" borderId="0" xfId="0" applyFont="1" applyAlignment="1">
      <alignment horizontal="center" wrapText="1"/>
    </xf>
    <xf numFmtId="0" fontId="20" fillId="0" borderId="0" xfId="0" applyFont="1" applyAlignment="1">
      <alignment horizontal="center"/>
    </xf>
    <xf numFmtId="0" fontId="22" fillId="0" borderId="13" xfId="38" applyFont="1" applyBorder="1" applyAlignment="1">
      <alignment horizontal="center" vertical="center" wrapText="1"/>
    </xf>
    <xf numFmtId="0" fontId="22" fillId="0" borderId="14" xfId="38" applyFont="1" applyBorder="1" applyAlignment="1">
      <alignment horizontal="center" vertical="center" wrapText="1"/>
    </xf>
    <xf numFmtId="0" fontId="22" fillId="0" borderId="16" xfId="38" applyFont="1" applyBorder="1" applyAlignment="1">
      <alignment horizontal="center" vertical="center" wrapText="1"/>
    </xf>
    <xf numFmtId="10" fontId="20" fillId="0" borderId="13" xfId="42" applyNumberFormat="1" applyFont="1" applyBorder="1" applyAlignment="1">
      <alignment horizontal="right" vertical="top"/>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Гиперссылка" xfId="28" builtinId="8"/>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2 2" xfId="37"/>
    <cellStyle name="Обычный_стр.1_5" xfId="38"/>
    <cellStyle name="Плохой" xfId="39" builtinId="27" customBuiltin="1"/>
    <cellStyle name="Пояснение" xfId="40" builtinId="53" customBuiltin="1"/>
    <cellStyle name="Примечание" xfId="41" builtinId="10" customBuiltin="1"/>
    <cellStyle name="Процентный" xfId="42" builtinId="5"/>
    <cellStyle name="Связанная ячейка" xfId="43" builtinId="24" customBuiltin="1"/>
    <cellStyle name="Текст предупреждения" xfId="44" builtinId="11" customBuiltin="1"/>
    <cellStyle name="Финансовый" xfId="45" builtinId="3"/>
    <cellStyle name="Хороший" xfId="46"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mfort@rks.kareli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23"/>
  <sheetViews>
    <sheetView tabSelected="1" workbookViewId="0">
      <selection activeCell="B23" sqref="B23"/>
    </sheetView>
  </sheetViews>
  <sheetFormatPr defaultRowHeight="12.75"/>
  <cols>
    <col min="1" max="1" width="42.140625" customWidth="1"/>
    <col min="2" max="2" width="55.7109375" customWidth="1"/>
  </cols>
  <sheetData>
    <row r="1" spans="1:2">
      <c r="B1" s="12" t="s">
        <v>174</v>
      </c>
    </row>
    <row r="3" spans="1:2">
      <c r="A3" s="40" t="s">
        <v>157</v>
      </c>
      <c r="B3" s="40"/>
    </row>
    <row r="5" spans="1:2" ht="25.5">
      <c r="A5" s="32" t="s">
        <v>158</v>
      </c>
      <c r="B5" s="29" t="s">
        <v>173</v>
      </c>
    </row>
    <row r="6" spans="1:2">
      <c r="A6" s="32"/>
      <c r="B6" s="29"/>
    </row>
    <row r="7" spans="1:2">
      <c r="A7" s="32" t="s">
        <v>159</v>
      </c>
      <c r="B7" s="29" t="s">
        <v>172</v>
      </c>
    </row>
    <row r="8" spans="1:2">
      <c r="A8" s="32"/>
      <c r="B8" s="29"/>
    </row>
    <row r="9" spans="1:2">
      <c r="A9" s="32" t="s">
        <v>160</v>
      </c>
      <c r="B9" s="29" t="s">
        <v>167</v>
      </c>
    </row>
    <row r="10" spans="1:2">
      <c r="A10" s="32"/>
      <c r="B10" s="29"/>
    </row>
    <row r="11" spans="1:2">
      <c r="A11" s="32" t="s">
        <v>161</v>
      </c>
      <c r="B11" s="29" t="s">
        <v>167</v>
      </c>
    </row>
    <row r="12" spans="1:2">
      <c r="A12" s="32"/>
      <c r="B12" s="29"/>
    </row>
    <row r="13" spans="1:2">
      <c r="A13" s="32" t="s">
        <v>162</v>
      </c>
      <c r="B13" s="30">
        <v>1001174763</v>
      </c>
    </row>
    <row r="14" spans="1:2">
      <c r="A14" s="32"/>
      <c r="B14" s="30"/>
    </row>
    <row r="15" spans="1:2">
      <c r="A15" s="32" t="s">
        <v>163</v>
      </c>
      <c r="B15" s="30">
        <v>100150001</v>
      </c>
    </row>
    <row r="16" spans="1:2">
      <c r="A16" s="32"/>
      <c r="B16" s="29"/>
    </row>
    <row r="17" spans="1:2">
      <c r="A17" s="32" t="s">
        <v>164</v>
      </c>
      <c r="B17" s="29" t="s">
        <v>175</v>
      </c>
    </row>
    <row r="18" spans="1:2">
      <c r="A18" s="32"/>
      <c r="B18" s="29"/>
    </row>
    <row r="19" spans="1:2">
      <c r="A19" s="32" t="s">
        <v>168</v>
      </c>
      <c r="B19" s="31" t="s">
        <v>171</v>
      </c>
    </row>
    <row r="20" spans="1:2">
      <c r="A20" s="32"/>
      <c r="B20" s="29"/>
    </row>
    <row r="21" spans="1:2">
      <c r="A21" s="32" t="s">
        <v>165</v>
      </c>
      <c r="B21" s="29" t="s">
        <v>169</v>
      </c>
    </row>
    <row r="22" spans="1:2">
      <c r="A22" s="32"/>
      <c r="B22" s="29"/>
    </row>
    <row r="23" spans="1:2">
      <c r="A23" s="32" t="s">
        <v>166</v>
      </c>
      <c r="B23" s="29" t="s">
        <v>170</v>
      </c>
    </row>
  </sheetData>
  <mergeCells count="1">
    <mergeCell ref="A3:B3"/>
  </mergeCells>
  <hyperlinks>
    <hyperlink ref="B19" r:id="rId1"/>
  </hyperlinks>
  <pageMargins left="0.70866141732283472" right="0.70866141732283472" top="0.74803149606299213" bottom="0.74803149606299213" header="0.31496062992125984" footer="0.31496062992125984"/>
  <pageSetup paperSize="9" scale="91"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K106"/>
  <sheetViews>
    <sheetView view="pageBreakPreview" zoomScale="85" zoomScaleNormal="100" zoomScaleSheetLayoutView="85" workbookViewId="0">
      <pane xSplit="3" ySplit="8" topLeftCell="D9" activePane="bottomRight" state="frozen"/>
      <selection pane="topRight" activeCell="D1" sqref="D1"/>
      <selection pane="bottomLeft" activeCell="A9" sqref="A9"/>
      <selection pane="bottomRight" activeCell="H99" sqref="H99"/>
    </sheetView>
  </sheetViews>
  <sheetFormatPr defaultRowHeight="12.75"/>
  <cols>
    <col min="1" max="1" width="9.7109375" style="1" customWidth="1"/>
    <col min="2" max="2" width="40.28515625" style="1" customWidth="1"/>
    <col min="3" max="3" width="12.28515625" style="1" customWidth="1"/>
    <col min="4" max="6" width="19.5703125" style="1" customWidth="1"/>
    <col min="7" max="8" width="9.140625" style="1"/>
    <col min="9" max="9" width="12.28515625" style="1" customWidth="1"/>
    <col min="10" max="10" width="12" style="1" customWidth="1"/>
    <col min="11" max="11" width="16.7109375" style="37" bestFit="1" customWidth="1"/>
    <col min="12" max="16384" width="9.140625" style="1"/>
  </cols>
  <sheetData>
    <row r="1" spans="1:11">
      <c r="F1" s="12" t="s">
        <v>150</v>
      </c>
    </row>
    <row r="3" spans="1:11" hidden="1"/>
    <row r="4" spans="1:11" hidden="1"/>
    <row r="5" spans="1:11">
      <c r="A5" s="41" t="s">
        <v>67</v>
      </c>
      <c r="B5" s="42"/>
      <c r="C5" s="42"/>
      <c r="D5" s="42"/>
      <c r="E5" s="42"/>
      <c r="F5" s="42"/>
    </row>
    <row r="6" spans="1:11" hidden="1"/>
    <row r="8" spans="1:11" s="7" customFormat="1" ht="69" customHeight="1">
      <c r="A8" s="3" t="s">
        <v>16</v>
      </c>
      <c r="B8" s="4" t="s">
        <v>0</v>
      </c>
      <c r="C8" s="4" t="s">
        <v>68</v>
      </c>
      <c r="D8" s="5" t="s">
        <v>69</v>
      </c>
      <c r="E8" s="5" t="s">
        <v>70</v>
      </c>
      <c r="F8" s="6" t="s">
        <v>71</v>
      </c>
      <c r="K8" s="38"/>
    </row>
    <row r="9" spans="1:11" s="10" customFormat="1" ht="25.5">
      <c r="A9" s="21" t="s">
        <v>1</v>
      </c>
      <c r="B9" s="22" t="s">
        <v>72</v>
      </c>
      <c r="C9" s="8"/>
      <c r="D9" s="14">
        <f>D11+D61+D74</f>
        <v>811053.63090999995</v>
      </c>
      <c r="E9" s="14">
        <f>E11+E61+E74</f>
        <v>800447.2</v>
      </c>
      <c r="F9" s="14">
        <f>F11+F61+F74</f>
        <v>797239.5022737179</v>
      </c>
      <c r="K9" s="35"/>
    </row>
    <row r="10" spans="1:11" s="10" customFormat="1">
      <c r="A10" s="21"/>
      <c r="B10" s="22" t="s">
        <v>73</v>
      </c>
      <c r="C10" s="8"/>
      <c r="D10" s="14"/>
      <c r="E10" s="14"/>
      <c r="F10" s="14"/>
      <c r="K10" s="35"/>
    </row>
    <row r="11" spans="1:11" s="10" customFormat="1" ht="25.5">
      <c r="A11" s="21" t="s">
        <v>2</v>
      </c>
      <c r="B11" s="22" t="s">
        <v>74</v>
      </c>
      <c r="C11" s="8" t="s">
        <v>75</v>
      </c>
      <c r="D11" s="14">
        <f>D12+D15</f>
        <v>337525.82840999996</v>
      </c>
      <c r="E11" s="14">
        <f>E12+E15</f>
        <v>333184.8</v>
      </c>
      <c r="F11" s="14">
        <f>F12+F15</f>
        <v>344276.34354000009</v>
      </c>
      <c r="K11" s="35"/>
    </row>
    <row r="12" spans="1:11" s="10" customFormat="1">
      <c r="A12" s="21" t="s">
        <v>76</v>
      </c>
      <c r="B12" s="22" t="s">
        <v>77</v>
      </c>
      <c r="C12" s="8" t="s">
        <v>75</v>
      </c>
      <c r="D12" s="14">
        <f>+D13+D14</f>
        <v>337525.82840999996</v>
      </c>
      <c r="E12" s="14">
        <f>+E13+E14</f>
        <v>333184.8</v>
      </c>
      <c r="F12" s="14">
        <f>+F13+F14</f>
        <v>344276.34354000009</v>
      </c>
      <c r="K12" s="35"/>
    </row>
    <row r="13" spans="1:11" s="10" customFormat="1">
      <c r="A13" s="21"/>
      <c r="B13" s="22" t="s">
        <v>78</v>
      </c>
      <c r="C13" s="8" t="s">
        <v>75</v>
      </c>
      <c r="D13" s="14">
        <f t="shared" ref="D13:F14" si="0">+D21+D28+D35+D42+D49+D56</f>
        <v>179273.87914999996</v>
      </c>
      <c r="E13" s="14">
        <f t="shared" si="0"/>
        <v>175253.6</v>
      </c>
      <c r="F13" s="14">
        <f t="shared" si="0"/>
        <v>182859.35658000005</v>
      </c>
      <c r="K13" s="35"/>
    </row>
    <row r="14" spans="1:11" s="10" customFormat="1">
      <c r="A14" s="21"/>
      <c r="B14" s="22" t="s">
        <v>79</v>
      </c>
      <c r="C14" s="8" t="s">
        <v>75</v>
      </c>
      <c r="D14" s="14">
        <f t="shared" si="0"/>
        <v>158251.94925999999</v>
      </c>
      <c r="E14" s="14">
        <f t="shared" si="0"/>
        <v>157931.19999999998</v>
      </c>
      <c r="F14" s="14">
        <f t="shared" si="0"/>
        <v>161416.98696000004</v>
      </c>
      <c r="K14" s="35"/>
    </row>
    <row r="15" spans="1:11" s="10" customFormat="1">
      <c r="A15" s="21" t="s">
        <v>80</v>
      </c>
      <c r="B15" s="22" t="s">
        <v>81</v>
      </c>
      <c r="C15" s="8" t="s">
        <v>75</v>
      </c>
      <c r="D15" s="14">
        <f>D16+D17</f>
        <v>0</v>
      </c>
      <c r="E15" s="14">
        <f>E16+E17</f>
        <v>0</v>
      </c>
      <c r="F15" s="14">
        <f>F16+F17</f>
        <v>0</v>
      </c>
      <c r="K15" s="35"/>
    </row>
    <row r="16" spans="1:11" s="10" customFormat="1">
      <c r="A16" s="21"/>
      <c r="B16" s="22" t="s">
        <v>78</v>
      </c>
      <c r="C16" s="8" t="s">
        <v>75</v>
      </c>
      <c r="D16" s="14"/>
      <c r="E16" s="14"/>
      <c r="F16" s="14"/>
      <c r="K16" s="35"/>
    </row>
    <row r="17" spans="1:11" s="10" customFormat="1">
      <c r="A17" s="21"/>
      <c r="B17" s="22" t="s">
        <v>79</v>
      </c>
      <c r="C17" s="8" t="s">
        <v>75</v>
      </c>
      <c r="D17" s="14"/>
      <c r="E17" s="14"/>
      <c r="F17" s="14"/>
      <c r="K17" s="35"/>
    </row>
    <row r="18" spans="1:11" s="10" customFormat="1">
      <c r="A18" s="21"/>
      <c r="B18" s="22" t="s">
        <v>73</v>
      </c>
      <c r="C18" s="8" t="s">
        <v>75</v>
      </c>
      <c r="D18" s="14"/>
      <c r="E18" s="14"/>
      <c r="F18" s="14"/>
      <c r="K18" s="35"/>
    </row>
    <row r="19" spans="1:11" s="11" customFormat="1" ht="63.75">
      <c r="A19" s="21" t="s">
        <v>82</v>
      </c>
      <c r="B19" s="22" t="s">
        <v>83</v>
      </c>
      <c r="C19" s="8" t="s">
        <v>75</v>
      </c>
      <c r="D19" s="15">
        <f>D20+D23</f>
        <v>87529.194397500003</v>
      </c>
      <c r="E19" s="14">
        <f>E20+E23</f>
        <v>105401.07511174116</v>
      </c>
      <c r="F19" s="14">
        <f>F20+F23</f>
        <v>81541.31799401583</v>
      </c>
      <c r="K19" s="36"/>
    </row>
    <row r="20" spans="1:11" s="10" customFormat="1">
      <c r="A20" s="21" t="s">
        <v>84</v>
      </c>
      <c r="B20" s="22" t="s">
        <v>77</v>
      </c>
      <c r="C20" s="8" t="s">
        <v>75</v>
      </c>
      <c r="D20" s="14">
        <f>D21+D22</f>
        <v>87529.194397500003</v>
      </c>
      <c r="E20" s="14">
        <f>E21+E22</f>
        <v>105401.07511174116</v>
      </c>
      <c r="F20" s="14">
        <f>F21+F22</f>
        <v>81541.31799401583</v>
      </c>
      <c r="K20" s="35"/>
    </row>
    <row r="21" spans="1:11" s="10" customFormat="1">
      <c r="A21" s="21"/>
      <c r="B21" s="22" t="s">
        <v>78</v>
      </c>
      <c r="C21" s="8" t="s">
        <v>75</v>
      </c>
      <c r="D21" s="14">
        <v>51994.688479999997</v>
      </c>
      <c r="E21" s="14">
        <v>55441.885940504122</v>
      </c>
      <c r="F21" s="14">
        <v>43309.954990673104</v>
      </c>
      <c r="K21" s="35"/>
    </row>
    <row r="22" spans="1:11" s="10" customFormat="1">
      <c r="A22" s="21"/>
      <c r="B22" s="22" t="s">
        <v>79</v>
      </c>
      <c r="C22" s="8" t="s">
        <v>75</v>
      </c>
      <c r="D22" s="14">
        <v>35534.505917500006</v>
      </c>
      <c r="E22" s="14">
        <v>49959.189171237034</v>
      </c>
      <c r="F22" s="14">
        <v>38231.363003342725</v>
      </c>
      <c r="K22" s="35"/>
    </row>
    <row r="23" spans="1:11" s="10" customFormat="1">
      <c r="A23" s="21" t="s">
        <v>85</v>
      </c>
      <c r="B23" s="22" t="s">
        <v>81</v>
      </c>
      <c r="C23" s="8" t="s">
        <v>75</v>
      </c>
      <c r="D23" s="14">
        <f>D24+D25</f>
        <v>0</v>
      </c>
      <c r="E23" s="14">
        <f>E24+E25</f>
        <v>0</v>
      </c>
      <c r="F23" s="14">
        <f>F24+F25</f>
        <v>0</v>
      </c>
      <c r="K23" s="35"/>
    </row>
    <row r="24" spans="1:11" s="10" customFormat="1">
      <c r="A24" s="21"/>
      <c r="B24" s="22" t="s">
        <v>78</v>
      </c>
      <c r="C24" s="8" t="s">
        <v>75</v>
      </c>
      <c r="D24" s="14"/>
      <c r="E24" s="14"/>
      <c r="F24" s="14"/>
      <c r="K24" s="35"/>
    </row>
    <row r="25" spans="1:11" s="10" customFormat="1">
      <c r="A25" s="21"/>
      <c r="B25" s="22" t="s">
        <v>79</v>
      </c>
      <c r="C25" s="8" t="s">
        <v>75</v>
      </c>
      <c r="D25" s="14"/>
      <c r="E25" s="14"/>
      <c r="F25" s="14"/>
      <c r="K25" s="35"/>
    </row>
    <row r="26" spans="1:11" s="10" customFormat="1" ht="51">
      <c r="A26" s="21" t="s">
        <v>86</v>
      </c>
      <c r="B26" s="22" t="s">
        <v>87</v>
      </c>
      <c r="C26" s="8" t="s">
        <v>75</v>
      </c>
      <c r="D26" s="14">
        <f>D27+D30</f>
        <v>0</v>
      </c>
      <c r="E26" s="14">
        <f>E27+E30</f>
        <v>0</v>
      </c>
      <c r="F26" s="14">
        <f>F27+F30</f>
        <v>0</v>
      </c>
      <c r="K26" s="35"/>
    </row>
    <row r="27" spans="1:11" s="10" customFormat="1">
      <c r="A27" s="21" t="s">
        <v>88</v>
      </c>
      <c r="B27" s="22" t="s">
        <v>77</v>
      </c>
      <c r="C27" s="8" t="s">
        <v>75</v>
      </c>
      <c r="D27" s="14">
        <f>D28+D29</f>
        <v>0</v>
      </c>
      <c r="E27" s="14">
        <f>E28+E29</f>
        <v>0</v>
      </c>
      <c r="F27" s="14">
        <f>F28+F29</f>
        <v>0</v>
      </c>
      <c r="K27" s="35"/>
    </row>
    <row r="28" spans="1:11" s="10" customFormat="1">
      <c r="A28" s="21"/>
      <c r="B28" s="22" t="s">
        <v>78</v>
      </c>
      <c r="C28" s="8" t="s">
        <v>75</v>
      </c>
      <c r="D28" s="14"/>
      <c r="E28" s="14"/>
      <c r="F28" s="14"/>
      <c r="K28" s="35"/>
    </row>
    <row r="29" spans="1:11" s="10" customFormat="1">
      <c r="A29" s="21"/>
      <c r="B29" s="22" t="s">
        <v>79</v>
      </c>
      <c r="C29" s="8" t="s">
        <v>75</v>
      </c>
      <c r="D29" s="14"/>
      <c r="E29" s="14"/>
      <c r="F29" s="14"/>
      <c r="K29" s="35"/>
    </row>
    <row r="30" spans="1:11" s="10" customFormat="1">
      <c r="A30" s="21" t="s">
        <v>89</v>
      </c>
      <c r="B30" s="22" t="s">
        <v>81</v>
      </c>
      <c r="C30" s="8" t="s">
        <v>75</v>
      </c>
      <c r="D30" s="14">
        <f>D31+D32</f>
        <v>0</v>
      </c>
      <c r="E30" s="14">
        <f>E31+E32</f>
        <v>0</v>
      </c>
      <c r="F30" s="14">
        <f>F31+F32</f>
        <v>0</v>
      </c>
      <c r="K30" s="35"/>
    </row>
    <row r="31" spans="1:11" s="10" customFormat="1">
      <c r="A31" s="21"/>
      <c r="B31" s="22" t="s">
        <v>78</v>
      </c>
      <c r="C31" s="8" t="s">
        <v>75</v>
      </c>
      <c r="D31" s="14"/>
      <c r="E31" s="14"/>
      <c r="F31" s="14"/>
      <c r="K31" s="35"/>
    </row>
    <row r="32" spans="1:11" s="10" customFormat="1">
      <c r="A32" s="21"/>
      <c r="B32" s="22" t="s">
        <v>79</v>
      </c>
      <c r="C32" s="8" t="s">
        <v>75</v>
      </c>
      <c r="D32" s="14"/>
      <c r="E32" s="14"/>
      <c r="F32" s="14"/>
      <c r="K32" s="35"/>
    </row>
    <row r="33" spans="1:11" s="10" customFormat="1" ht="63.75">
      <c r="A33" s="21" t="s">
        <v>90</v>
      </c>
      <c r="B33" s="22" t="s">
        <v>91</v>
      </c>
      <c r="C33" s="8" t="s">
        <v>75</v>
      </c>
      <c r="D33" s="14">
        <f>D34+D37</f>
        <v>0</v>
      </c>
      <c r="E33" s="14">
        <f>E34+E37</f>
        <v>0</v>
      </c>
      <c r="F33" s="14">
        <f>F34+F37</f>
        <v>0</v>
      </c>
      <c r="K33" s="35"/>
    </row>
    <row r="34" spans="1:11" s="10" customFormat="1">
      <c r="A34" s="21" t="s">
        <v>92</v>
      </c>
      <c r="B34" s="22" t="s">
        <v>77</v>
      </c>
      <c r="C34" s="8" t="s">
        <v>75</v>
      </c>
      <c r="D34" s="14">
        <f>D35+D36</f>
        <v>0</v>
      </c>
      <c r="E34" s="14">
        <f>E35+E36</f>
        <v>0</v>
      </c>
      <c r="F34" s="14">
        <f>F35+F36</f>
        <v>0</v>
      </c>
      <c r="K34" s="35"/>
    </row>
    <row r="35" spans="1:11" s="10" customFormat="1">
      <c r="A35" s="21"/>
      <c r="B35" s="22" t="s">
        <v>78</v>
      </c>
      <c r="C35" s="8" t="s">
        <v>75</v>
      </c>
      <c r="D35" s="14"/>
      <c r="E35" s="14"/>
      <c r="F35" s="14"/>
      <c r="K35" s="35"/>
    </row>
    <row r="36" spans="1:11" s="10" customFormat="1">
      <c r="A36" s="21"/>
      <c r="B36" s="22" t="s">
        <v>79</v>
      </c>
      <c r="C36" s="8" t="s">
        <v>75</v>
      </c>
      <c r="D36" s="14"/>
      <c r="E36" s="14"/>
      <c r="F36" s="14"/>
      <c r="K36" s="35"/>
    </row>
    <row r="37" spans="1:11" s="10" customFormat="1">
      <c r="A37" s="21" t="s">
        <v>93</v>
      </c>
      <c r="B37" s="22" t="s">
        <v>81</v>
      </c>
      <c r="C37" s="8" t="s">
        <v>75</v>
      </c>
      <c r="D37" s="14">
        <f>D38+D39</f>
        <v>0</v>
      </c>
      <c r="E37" s="14">
        <f>E38+E39</f>
        <v>0</v>
      </c>
      <c r="F37" s="14">
        <f>F38+F39</f>
        <v>0</v>
      </c>
      <c r="K37" s="35"/>
    </row>
    <row r="38" spans="1:11" s="10" customFormat="1">
      <c r="A38" s="21"/>
      <c r="B38" s="22" t="s">
        <v>78</v>
      </c>
      <c r="C38" s="8" t="s">
        <v>75</v>
      </c>
      <c r="D38" s="14"/>
      <c r="E38" s="14"/>
      <c r="F38" s="14"/>
      <c r="K38" s="35"/>
    </row>
    <row r="39" spans="1:11" s="10" customFormat="1">
      <c r="A39" s="21"/>
      <c r="B39" s="22" t="s">
        <v>79</v>
      </c>
      <c r="C39" s="8" t="s">
        <v>75</v>
      </c>
      <c r="D39" s="14"/>
      <c r="E39" s="14"/>
      <c r="F39" s="14"/>
      <c r="K39" s="35"/>
    </row>
    <row r="40" spans="1:11" s="10" customFormat="1" ht="63.75">
      <c r="A40" s="21" t="s">
        <v>94</v>
      </c>
      <c r="B40" s="22" t="s">
        <v>95</v>
      </c>
      <c r="C40" s="8" t="s">
        <v>75</v>
      </c>
      <c r="D40" s="14">
        <f>D41+D44</f>
        <v>203437.11858249997</v>
      </c>
      <c r="E40" s="14">
        <f>E41+E44</f>
        <v>221226.19679000683</v>
      </c>
      <c r="F40" s="14">
        <f>F41+F44</f>
        <v>195205.19415506462</v>
      </c>
      <c r="K40" s="35"/>
    </row>
    <row r="41" spans="1:11" s="10" customFormat="1">
      <c r="A41" s="21" t="s">
        <v>96</v>
      </c>
      <c r="B41" s="22" t="s">
        <v>77</v>
      </c>
      <c r="C41" s="8" t="s">
        <v>75</v>
      </c>
      <c r="D41" s="14">
        <f>D42+D43</f>
        <v>203437.11858249997</v>
      </c>
      <c r="E41" s="14">
        <f>E42+E43</f>
        <v>221226.19679000683</v>
      </c>
      <c r="F41" s="14">
        <f>F42+F43</f>
        <v>195205.19415506462</v>
      </c>
      <c r="K41" s="35"/>
    </row>
    <row r="42" spans="1:11" s="10" customFormat="1">
      <c r="A42" s="21"/>
      <c r="B42" s="22" t="s">
        <v>78</v>
      </c>
      <c r="C42" s="8" t="s">
        <v>75</v>
      </c>
      <c r="D42" s="14">
        <v>109999.00455999999</v>
      </c>
      <c r="E42" s="14">
        <v>116366.91140465223</v>
      </c>
      <c r="F42" s="14">
        <v>103681.52466485642</v>
      </c>
      <c r="K42" s="35"/>
    </row>
    <row r="43" spans="1:11" s="10" customFormat="1">
      <c r="A43" s="21"/>
      <c r="B43" s="22" t="s">
        <v>79</v>
      </c>
      <c r="C43" s="8" t="s">
        <v>75</v>
      </c>
      <c r="D43" s="14">
        <v>93438.114022499998</v>
      </c>
      <c r="E43" s="14">
        <v>104859.2853853546</v>
      </c>
      <c r="F43" s="14">
        <v>91523.669490208194</v>
      </c>
      <c r="K43" s="35"/>
    </row>
    <row r="44" spans="1:11" s="10" customFormat="1">
      <c r="A44" s="21" t="s">
        <v>97</v>
      </c>
      <c r="B44" s="22" t="s">
        <v>81</v>
      </c>
      <c r="C44" s="8" t="s">
        <v>75</v>
      </c>
      <c r="D44" s="14">
        <f>D45+D46</f>
        <v>0</v>
      </c>
      <c r="E44" s="14">
        <f>E45+E46</f>
        <v>0</v>
      </c>
      <c r="F44" s="14">
        <f>F45+F46</f>
        <v>0</v>
      </c>
      <c r="K44" s="35"/>
    </row>
    <row r="45" spans="1:11">
      <c r="A45" s="21"/>
      <c r="B45" s="22" t="s">
        <v>78</v>
      </c>
      <c r="C45" s="8" t="s">
        <v>75</v>
      </c>
      <c r="D45" s="14"/>
      <c r="E45" s="14"/>
      <c r="F45" s="14"/>
      <c r="K45" s="35"/>
    </row>
    <row r="46" spans="1:11">
      <c r="A46" s="21"/>
      <c r="B46" s="22" t="s">
        <v>79</v>
      </c>
      <c r="C46" s="8" t="s">
        <v>75</v>
      </c>
      <c r="D46" s="14"/>
      <c r="E46" s="14"/>
      <c r="F46" s="14"/>
      <c r="K46" s="35"/>
    </row>
    <row r="47" spans="1:11" ht="25.5">
      <c r="A47" s="21" t="s">
        <v>98</v>
      </c>
      <c r="B47" s="22" t="s">
        <v>99</v>
      </c>
      <c r="C47" s="8" t="s">
        <v>75</v>
      </c>
      <c r="D47" s="14">
        <f>D48+D51</f>
        <v>2315.0124299999998</v>
      </c>
      <c r="E47" s="14">
        <f>E48+E51</f>
        <v>2025.8825478879367</v>
      </c>
      <c r="F47" s="14">
        <f>F48+F51</f>
        <v>2368.6148653837922</v>
      </c>
    </row>
    <row r="48" spans="1:11">
      <c r="A48" s="21" t="s">
        <v>100</v>
      </c>
      <c r="B48" s="22" t="s">
        <v>77</v>
      </c>
      <c r="C48" s="8" t="s">
        <v>75</v>
      </c>
      <c r="D48" s="14">
        <f>D49+D50</f>
        <v>2315.0124299999998</v>
      </c>
      <c r="E48" s="14">
        <f>E49+E50</f>
        <v>2025.8825478879367</v>
      </c>
      <c r="F48" s="14">
        <f>F49+F50</f>
        <v>2368.6148653837922</v>
      </c>
    </row>
    <row r="49" spans="1:11">
      <c r="A49" s="21"/>
      <c r="B49" s="22" t="s">
        <v>78</v>
      </c>
      <c r="C49" s="8" t="s">
        <v>75</v>
      </c>
      <c r="D49" s="14">
        <v>1132.6421100000002</v>
      </c>
      <c r="E49" s="14">
        <v>1065.6319115320782</v>
      </c>
      <c r="F49" s="14">
        <v>1159.2018938530541</v>
      </c>
    </row>
    <row r="50" spans="1:11">
      <c r="A50" s="21"/>
      <c r="B50" s="22" t="s">
        <v>79</v>
      </c>
      <c r="C50" s="8" t="s">
        <v>75</v>
      </c>
      <c r="D50" s="14">
        <v>1182.3703199999998</v>
      </c>
      <c r="E50" s="14">
        <v>960.25063635585855</v>
      </c>
      <c r="F50" s="14">
        <v>1209.4129715307381</v>
      </c>
    </row>
    <row r="51" spans="1:11">
      <c r="A51" s="21" t="s">
        <v>101</v>
      </c>
      <c r="B51" s="22" t="s">
        <v>81</v>
      </c>
      <c r="C51" s="8" t="s">
        <v>75</v>
      </c>
      <c r="D51" s="14">
        <f>D52+D53</f>
        <v>0</v>
      </c>
      <c r="E51" s="14">
        <f>E52+E53</f>
        <v>0</v>
      </c>
      <c r="F51" s="14">
        <f>F52+F53</f>
        <v>0</v>
      </c>
    </row>
    <row r="52" spans="1:11">
      <c r="A52" s="21"/>
      <c r="B52" s="22" t="s">
        <v>78</v>
      </c>
      <c r="C52" s="8" t="s">
        <v>75</v>
      </c>
      <c r="D52" s="14"/>
      <c r="E52" s="14"/>
      <c r="F52" s="14"/>
      <c r="K52" s="35"/>
    </row>
    <row r="53" spans="1:11">
      <c r="A53" s="21"/>
      <c r="B53" s="22" t="s">
        <v>79</v>
      </c>
      <c r="C53" s="8" t="s">
        <v>75</v>
      </c>
      <c r="D53" s="14"/>
      <c r="E53" s="14"/>
      <c r="F53" s="14"/>
      <c r="K53" s="35"/>
    </row>
    <row r="54" spans="1:11" ht="25.5">
      <c r="A54" s="21" t="s">
        <v>102</v>
      </c>
      <c r="B54" s="22" t="s">
        <v>103</v>
      </c>
      <c r="C54" s="8" t="s">
        <v>75</v>
      </c>
      <c r="D54" s="14"/>
      <c r="E54" s="14"/>
      <c r="F54" s="14"/>
    </row>
    <row r="55" spans="1:11">
      <c r="A55" s="21" t="s">
        <v>104</v>
      </c>
      <c r="B55" s="22" t="s">
        <v>77</v>
      </c>
      <c r="C55" s="8" t="s">
        <v>75</v>
      </c>
      <c r="D55" s="14">
        <f>D56+D57</f>
        <v>44244.502999999997</v>
      </c>
      <c r="E55" s="14">
        <f>E56+E57</f>
        <v>4531.6455503640645</v>
      </c>
      <c r="F55" s="14">
        <f>F56+F57</f>
        <v>65161.216525535863</v>
      </c>
    </row>
    <row r="56" spans="1:11">
      <c r="A56" s="21"/>
      <c r="B56" s="22" t="s">
        <v>78</v>
      </c>
      <c r="C56" s="8" t="s">
        <v>75</v>
      </c>
      <c r="D56" s="14">
        <v>16147.544</v>
      </c>
      <c r="E56" s="14">
        <v>2379.1707433115671</v>
      </c>
      <c r="F56" s="14">
        <v>34708.675030617473</v>
      </c>
    </row>
    <row r="57" spans="1:11">
      <c r="A57" s="21"/>
      <c r="B57" s="22" t="s">
        <v>79</v>
      </c>
      <c r="C57" s="8" t="s">
        <v>75</v>
      </c>
      <c r="D57" s="14">
        <v>28096.958999999999</v>
      </c>
      <c r="E57" s="14">
        <v>2152.474807052497</v>
      </c>
      <c r="F57" s="14">
        <v>30452.541494918391</v>
      </c>
    </row>
    <row r="58" spans="1:11">
      <c r="A58" s="21" t="s">
        <v>105</v>
      </c>
      <c r="B58" s="22" t="s">
        <v>81</v>
      </c>
      <c r="C58" s="8" t="s">
        <v>75</v>
      </c>
      <c r="D58" s="14">
        <f>D59+D60</f>
        <v>0</v>
      </c>
      <c r="E58" s="14">
        <f>E59+E60</f>
        <v>0</v>
      </c>
      <c r="F58" s="14">
        <f>F59+F60</f>
        <v>0</v>
      </c>
    </row>
    <row r="59" spans="1:11">
      <c r="A59" s="21"/>
      <c r="B59" s="22" t="s">
        <v>78</v>
      </c>
      <c r="C59" s="8" t="s">
        <v>75</v>
      </c>
      <c r="D59" s="14"/>
      <c r="E59" s="14"/>
      <c r="F59" s="14"/>
      <c r="K59" s="35"/>
    </row>
    <row r="60" spans="1:11">
      <c r="A60" s="21"/>
      <c r="B60" s="22" t="s">
        <v>79</v>
      </c>
      <c r="C60" s="8" t="s">
        <v>75</v>
      </c>
      <c r="D60" s="14"/>
      <c r="E60" s="14"/>
      <c r="F60" s="14"/>
      <c r="K60" s="35"/>
    </row>
    <row r="61" spans="1:11" ht="63.75">
      <c r="A61" s="21" t="s">
        <v>3</v>
      </c>
      <c r="B61" s="22" t="s">
        <v>106</v>
      </c>
      <c r="C61" s="8" t="s">
        <v>75</v>
      </c>
      <c r="D61" s="14">
        <f>D62+D65+D68+D71</f>
        <v>349209.04349999997</v>
      </c>
      <c r="E61" s="14">
        <f>E62+E65+E68+E71</f>
        <v>353418.69999999995</v>
      </c>
      <c r="F61" s="14">
        <f>F62+F65+F68+F71</f>
        <v>331193.22590000014</v>
      </c>
    </row>
    <row r="62" spans="1:11">
      <c r="A62" s="21"/>
      <c r="B62" s="22" t="s">
        <v>19</v>
      </c>
      <c r="C62" s="8" t="s">
        <v>75</v>
      </c>
      <c r="D62" s="14">
        <f>D63+D64</f>
        <v>175825.23349999997</v>
      </c>
      <c r="E62" s="14">
        <f>E63+E64</f>
        <v>177944.77722558304</v>
      </c>
      <c r="F62" s="14">
        <f>F63+F64</f>
        <v>152678.00266055591</v>
      </c>
      <c r="I62" s="37"/>
      <c r="K62" s="1"/>
    </row>
    <row r="63" spans="1:11">
      <c r="A63" s="21"/>
      <c r="B63" s="22" t="s">
        <v>78</v>
      </c>
      <c r="C63" s="8" t="s">
        <v>75</v>
      </c>
      <c r="D63" s="14">
        <v>90035.452999999994</v>
      </c>
      <c r="E63" s="14">
        <v>93784.724488073567</v>
      </c>
      <c r="F63" s="14">
        <v>76539.369185773525</v>
      </c>
      <c r="I63" s="35"/>
      <c r="K63" s="1"/>
    </row>
    <row r="64" spans="1:11">
      <c r="A64" s="21"/>
      <c r="B64" s="22" t="s">
        <v>79</v>
      </c>
      <c r="C64" s="8" t="s">
        <v>75</v>
      </c>
      <c r="D64" s="14">
        <v>85789.780499999993</v>
      </c>
      <c r="E64" s="14">
        <v>84160.052737509483</v>
      </c>
      <c r="F64" s="14">
        <v>76138.633474782386</v>
      </c>
      <c r="I64" s="35"/>
      <c r="K64" s="1"/>
    </row>
    <row r="65" spans="1:11">
      <c r="A65" s="21"/>
      <c r="B65" s="22" t="s">
        <v>20</v>
      </c>
      <c r="C65" s="8" t="s">
        <v>75</v>
      </c>
      <c r="D65" s="14">
        <f>D66+D67</f>
        <v>87227.035999999993</v>
      </c>
      <c r="E65" s="14">
        <f>E66+E67</f>
        <v>88278.543301737838</v>
      </c>
      <c r="F65" s="14">
        <f>F66+F67</f>
        <v>80853.235916695499</v>
      </c>
      <c r="I65" s="37"/>
      <c r="K65" s="1"/>
    </row>
    <row r="66" spans="1:11">
      <c r="A66" s="21"/>
      <c r="B66" s="22" t="s">
        <v>78</v>
      </c>
      <c r="C66" s="8" t="s">
        <v>75</v>
      </c>
      <c r="D66" s="14">
        <v>42096.487999999998</v>
      </c>
      <c r="E66" s="14">
        <v>46526.675246367726</v>
      </c>
      <c r="F66" s="14">
        <v>40532.726167835681</v>
      </c>
      <c r="I66" s="35"/>
      <c r="K66" s="1"/>
    </row>
    <row r="67" spans="1:11">
      <c r="A67" s="21"/>
      <c r="B67" s="22" t="s">
        <v>79</v>
      </c>
      <c r="C67" s="8" t="s">
        <v>75</v>
      </c>
      <c r="D67" s="14">
        <v>45130.548000000003</v>
      </c>
      <c r="E67" s="14">
        <v>41751.868055370105</v>
      </c>
      <c r="F67" s="14">
        <v>40320.509748859826</v>
      </c>
      <c r="I67" s="35"/>
      <c r="K67" s="1"/>
    </row>
    <row r="68" spans="1:11">
      <c r="A68" s="21"/>
      <c r="B68" s="22" t="s">
        <v>21</v>
      </c>
      <c r="C68" s="8" t="s">
        <v>75</v>
      </c>
      <c r="D68" s="14">
        <f>D69+D70</f>
        <v>84889.31700000001</v>
      </c>
      <c r="E68" s="14">
        <f>E69+E70</f>
        <v>85912.643490940696</v>
      </c>
      <c r="F68" s="14">
        <f>F69+F70</f>
        <v>96502.791686421959</v>
      </c>
      <c r="I68" s="37"/>
      <c r="K68" s="1"/>
    </row>
    <row r="69" spans="1:11">
      <c r="A69" s="21"/>
      <c r="B69" s="22" t="s">
        <v>78</v>
      </c>
      <c r="C69" s="8" t="s">
        <v>75</v>
      </c>
      <c r="D69" s="14">
        <v>42295.777000000002</v>
      </c>
      <c r="E69" s="14">
        <v>45279.741982118518</v>
      </c>
      <c r="F69" s="14">
        <v>48378.041837280813</v>
      </c>
      <c r="I69" s="35"/>
      <c r="K69" s="1"/>
    </row>
    <row r="70" spans="1:11">
      <c r="A70" s="21"/>
      <c r="B70" s="22" t="s">
        <v>79</v>
      </c>
      <c r="C70" s="8" t="s">
        <v>75</v>
      </c>
      <c r="D70" s="14">
        <v>42593.54</v>
      </c>
      <c r="E70" s="14">
        <v>40632.901508822179</v>
      </c>
      <c r="F70" s="14">
        <v>48124.749849141153</v>
      </c>
      <c r="I70" s="35"/>
      <c r="K70" s="1"/>
    </row>
    <row r="71" spans="1:11">
      <c r="A71" s="21"/>
      <c r="B71" s="22" t="s">
        <v>22</v>
      </c>
      <c r="C71" s="8" t="s">
        <v>75</v>
      </c>
      <c r="D71" s="14">
        <f>D72+D73</f>
        <v>1267.4569999999999</v>
      </c>
      <c r="E71" s="14">
        <f>E72+E73</f>
        <v>1282.7359817383997</v>
      </c>
      <c r="F71" s="14">
        <f>F72+F73</f>
        <v>1159.1956363267202</v>
      </c>
      <c r="I71" s="37"/>
      <c r="K71" s="1"/>
    </row>
    <row r="72" spans="1:11">
      <c r="A72" s="21"/>
      <c r="B72" s="22" t="s">
        <v>78</v>
      </c>
      <c r="C72" s="8" t="s">
        <v>75</v>
      </c>
      <c r="D72" s="14">
        <v>635.09100000000001</v>
      </c>
      <c r="E72" s="14">
        <v>676.05828344018823</v>
      </c>
      <c r="F72" s="14">
        <v>581.11909522818382</v>
      </c>
      <c r="I72" s="35"/>
      <c r="K72" s="1"/>
    </row>
    <row r="73" spans="1:11">
      <c r="A73" s="21"/>
      <c r="B73" s="22" t="s">
        <v>79</v>
      </c>
      <c r="C73" s="8" t="s">
        <v>75</v>
      </c>
      <c r="D73" s="14">
        <v>632.36599999999999</v>
      </c>
      <c r="E73" s="14">
        <v>606.67769829821145</v>
      </c>
      <c r="F73" s="14">
        <v>578.07654109853638</v>
      </c>
      <c r="I73" s="35"/>
      <c r="K73" s="1"/>
    </row>
    <row r="74" spans="1:11" ht="51">
      <c r="A74" s="21" t="s">
        <v>107</v>
      </c>
      <c r="B74" s="22" t="s">
        <v>108</v>
      </c>
      <c r="C74" s="8" t="s">
        <v>75</v>
      </c>
      <c r="D74" s="14">
        <f>D75+D76</f>
        <v>124318.75899999999</v>
      </c>
      <c r="E74" s="14">
        <f>E75+E76</f>
        <v>113843.69999999998</v>
      </c>
      <c r="F74" s="14">
        <f>F75+F76</f>
        <v>121769.93283371761</v>
      </c>
    </row>
    <row r="75" spans="1:11">
      <c r="A75" s="21"/>
      <c r="B75" s="22" t="s">
        <v>109</v>
      </c>
      <c r="C75" s="8" t="s">
        <v>75</v>
      </c>
      <c r="D75" s="14">
        <v>64394.702999999994</v>
      </c>
      <c r="E75" s="14">
        <v>58961.7</v>
      </c>
      <c r="F75" s="14">
        <v>63396.312737177817</v>
      </c>
      <c r="K75" s="35"/>
    </row>
    <row r="76" spans="1:11">
      <c r="A76" s="21"/>
      <c r="B76" s="22" t="s">
        <v>110</v>
      </c>
      <c r="C76" s="8" t="s">
        <v>75</v>
      </c>
      <c r="D76" s="14">
        <v>59924.05599999999</v>
      </c>
      <c r="E76" s="14">
        <v>54881.999999999993</v>
      </c>
      <c r="F76" s="14">
        <v>58373.620096539802</v>
      </c>
      <c r="K76" s="35"/>
    </row>
    <row r="77" spans="1:11" ht="25.5">
      <c r="A77" s="21" t="s">
        <v>4</v>
      </c>
      <c r="B77" s="22" t="s">
        <v>111</v>
      </c>
      <c r="C77" s="8" t="s">
        <v>114</v>
      </c>
      <c r="D77" s="14">
        <f>(D80+D79)</f>
        <v>117.755</v>
      </c>
      <c r="E77" s="14">
        <f>(E80+E79)</f>
        <v>117.755</v>
      </c>
      <c r="F77" s="14">
        <f>(F80+F79)</f>
        <v>117.755</v>
      </c>
    </row>
    <row r="78" spans="1:11">
      <c r="A78" s="21"/>
      <c r="B78" s="22" t="s">
        <v>73</v>
      </c>
      <c r="C78" s="8"/>
      <c r="D78" s="14"/>
      <c r="E78" s="14"/>
      <c r="F78" s="14"/>
    </row>
    <row r="79" spans="1:11" ht="25.5">
      <c r="A79" s="21" t="s">
        <v>112</v>
      </c>
      <c r="B79" s="22" t="s">
        <v>113</v>
      </c>
      <c r="C79" s="8" t="s">
        <v>114</v>
      </c>
      <c r="D79" s="15">
        <v>114.35</v>
      </c>
      <c r="E79" s="15">
        <v>114.35</v>
      </c>
      <c r="F79" s="15">
        <v>114.35</v>
      </c>
    </row>
    <row r="80" spans="1:11" ht="63.75">
      <c r="A80" s="21" t="s">
        <v>115</v>
      </c>
      <c r="B80" s="22" t="s">
        <v>116</v>
      </c>
      <c r="C80" s="8" t="s">
        <v>114</v>
      </c>
      <c r="D80" s="15">
        <v>3.4049999999999998</v>
      </c>
      <c r="E80" s="15">
        <v>3.4049999999999998</v>
      </c>
      <c r="F80" s="15">
        <v>3.4049999999999998</v>
      </c>
    </row>
    <row r="81" spans="1:6">
      <c r="A81" s="21"/>
      <c r="B81" s="22" t="s">
        <v>19</v>
      </c>
      <c r="C81" s="8" t="s">
        <v>114</v>
      </c>
      <c r="D81" s="15">
        <f>D80-D82-D83-D84</f>
        <v>3.02</v>
      </c>
      <c r="E81" s="15">
        <f>E80-E82-E83-E84</f>
        <v>3.02</v>
      </c>
      <c r="F81" s="15">
        <f>F80-F82-F83-F84</f>
        <v>3.02</v>
      </c>
    </row>
    <row r="82" spans="1:6">
      <c r="A82" s="21"/>
      <c r="B82" s="22" t="s">
        <v>20</v>
      </c>
      <c r="C82" s="8" t="s">
        <v>114</v>
      </c>
      <c r="D82" s="15">
        <v>0.251</v>
      </c>
      <c r="E82" s="15">
        <v>0.251</v>
      </c>
      <c r="F82" s="15">
        <v>0.251</v>
      </c>
    </row>
    <row r="83" spans="1:6">
      <c r="A83" s="21"/>
      <c r="B83" s="22" t="s">
        <v>21</v>
      </c>
      <c r="C83" s="8" t="s">
        <v>114</v>
      </c>
      <c r="D83" s="15">
        <v>0.13300000000000001</v>
      </c>
      <c r="E83" s="15">
        <v>0.13300000000000001</v>
      </c>
      <c r="F83" s="15">
        <v>0.13300000000000001</v>
      </c>
    </row>
    <row r="84" spans="1:6">
      <c r="A84" s="21"/>
      <c r="B84" s="22" t="s">
        <v>22</v>
      </c>
      <c r="C84" s="8" t="s">
        <v>114</v>
      </c>
      <c r="D84" s="39">
        <v>1E-3</v>
      </c>
      <c r="E84" s="39">
        <v>1E-3</v>
      </c>
      <c r="F84" s="39">
        <v>1E-3</v>
      </c>
    </row>
    <row r="85" spans="1:6" ht="51">
      <c r="A85" s="21" t="s">
        <v>117</v>
      </c>
      <c r="B85" s="22" t="s">
        <v>118</v>
      </c>
      <c r="C85" s="8" t="s">
        <v>114</v>
      </c>
      <c r="D85" s="15">
        <v>4</v>
      </c>
      <c r="E85" s="15">
        <v>4</v>
      </c>
      <c r="F85" s="15">
        <v>4</v>
      </c>
    </row>
    <row r="86" spans="1:6" ht="25.5">
      <c r="A86" s="21" t="s">
        <v>6</v>
      </c>
      <c r="B86" s="22" t="s">
        <v>119</v>
      </c>
      <c r="C86" s="8"/>
      <c r="D86" s="15">
        <f>SUM(D88:D89)</f>
        <v>127879</v>
      </c>
      <c r="E86" s="15">
        <f>SUM(E88:E89)</f>
        <v>127879</v>
      </c>
      <c r="F86" s="15">
        <f>SUM(F88:F89)</f>
        <v>127879</v>
      </c>
    </row>
    <row r="87" spans="1:6">
      <c r="A87" s="21"/>
      <c r="B87" s="22" t="s">
        <v>73</v>
      </c>
      <c r="C87" s="8"/>
      <c r="D87" s="15"/>
      <c r="E87" s="15"/>
      <c r="F87" s="15"/>
    </row>
    <row r="88" spans="1:6" ht="25.5">
      <c r="A88" s="21" t="s">
        <v>7</v>
      </c>
      <c r="B88" s="22" t="s">
        <v>120</v>
      </c>
      <c r="C88" s="8" t="s">
        <v>121</v>
      </c>
      <c r="D88" s="15">
        <v>117714</v>
      </c>
      <c r="E88" s="15">
        <v>117714</v>
      </c>
      <c r="F88" s="15">
        <v>117714</v>
      </c>
    </row>
    <row r="89" spans="1:6" ht="63.75">
      <c r="A89" s="21" t="s">
        <v>8</v>
      </c>
      <c r="B89" s="22" t="s">
        <v>122</v>
      </c>
      <c r="C89" s="8" t="s">
        <v>121</v>
      </c>
      <c r="D89" s="15">
        <v>10165</v>
      </c>
      <c r="E89" s="15">
        <v>10165</v>
      </c>
      <c r="F89" s="15">
        <v>10165</v>
      </c>
    </row>
    <row r="90" spans="1:6">
      <c r="A90" s="21"/>
      <c r="B90" s="22" t="s">
        <v>19</v>
      </c>
      <c r="C90" s="8" t="s">
        <v>121</v>
      </c>
      <c r="D90" s="15">
        <f>D89-D91-D92-D93</f>
        <v>9418</v>
      </c>
      <c r="E90" s="15">
        <f>E89-E91-E92-E93</f>
        <v>9418</v>
      </c>
      <c r="F90" s="15">
        <f>F89-F91-F92-F93</f>
        <v>9418</v>
      </c>
    </row>
    <row r="91" spans="1:6">
      <c r="A91" s="21"/>
      <c r="B91" s="22" t="s">
        <v>20</v>
      </c>
      <c r="C91" s="8" t="s">
        <v>121</v>
      </c>
      <c r="D91" s="15">
        <v>621</v>
      </c>
      <c r="E91" s="15">
        <v>621</v>
      </c>
      <c r="F91" s="15">
        <v>621</v>
      </c>
    </row>
    <row r="92" spans="1:6">
      <c r="A92" s="21"/>
      <c r="B92" s="22" t="s">
        <v>21</v>
      </c>
      <c r="C92" s="8" t="s">
        <v>121</v>
      </c>
      <c r="D92" s="15">
        <v>121</v>
      </c>
      <c r="E92" s="15">
        <v>121</v>
      </c>
      <c r="F92" s="15">
        <v>121</v>
      </c>
    </row>
    <row r="93" spans="1:6">
      <c r="A93" s="21"/>
      <c r="B93" s="22" t="s">
        <v>22</v>
      </c>
      <c r="C93" s="8" t="s">
        <v>121</v>
      </c>
      <c r="D93" s="15">
        <v>5</v>
      </c>
      <c r="E93" s="15">
        <v>5</v>
      </c>
      <c r="F93" s="15">
        <v>5</v>
      </c>
    </row>
    <row r="94" spans="1:6">
      <c r="A94" s="21" t="s">
        <v>10</v>
      </c>
      <c r="B94" s="22" t="s">
        <v>123</v>
      </c>
      <c r="C94" s="8" t="s">
        <v>121</v>
      </c>
      <c r="D94" s="15">
        <v>13495</v>
      </c>
      <c r="E94" s="15">
        <v>13495</v>
      </c>
      <c r="F94" s="15">
        <v>13495</v>
      </c>
    </row>
    <row r="95" spans="1:6" ht="25.5">
      <c r="A95" s="8" t="s">
        <v>124</v>
      </c>
      <c r="B95" s="9" t="s">
        <v>125</v>
      </c>
      <c r="C95" s="8" t="s">
        <v>126</v>
      </c>
      <c r="D95" s="14">
        <v>122791.1279475</v>
      </c>
      <c r="E95" s="14">
        <v>110578.35439846524</v>
      </c>
      <c r="F95" s="14">
        <v>159169.4053168603</v>
      </c>
    </row>
    <row r="96" spans="1:6" ht="38.25">
      <c r="A96" s="8" t="s">
        <v>127</v>
      </c>
      <c r="B96" s="9" t="s">
        <v>128</v>
      </c>
      <c r="C96" s="8"/>
      <c r="D96" s="14"/>
      <c r="E96" s="14"/>
      <c r="F96" s="14"/>
    </row>
    <row r="97" spans="1:6">
      <c r="A97" s="21" t="s">
        <v>129</v>
      </c>
      <c r="B97" s="22" t="s">
        <v>130</v>
      </c>
      <c r="C97" s="8" t="s">
        <v>131</v>
      </c>
      <c r="D97" s="14">
        <v>99.3</v>
      </c>
      <c r="E97" s="14">
        <v>96.09</v>
      </c>
      <c r="F97" s="14">
        <v>96.09</v>
      </c>
    </row>
    <row r="98" spans="1:6" ht="25.5">
      <c r="A98" s="21" t="s">
        <v>132</v>
      </c>
      <c r="B98" s="22" t="s">
        <v>133</v>
      </c>
      <c r="C98" s="8" t="s">
        <v>134</v>
      </c>
      <c r="D98" s="14">
        <v>32.131435045317197</v>
      </c>
      <c r="E98" s="14">
        <v>36.913307836403298</v>
      </c>
      <c r="F98" s="14">
        <v>38.380183421792097</v>
      </c>
    </row>
    <row r="99" spans="1:6" ht="38.25">
      <c r="A99" s="21" t="s">
        <v>135</v>
      </c>
      <c r="B99" s="22" t="s">
        <v>136</v>
      </c>
      <c r="C99" s="8"/>
      <c r="D99" s="13" t="s">
        <v>149</v>
      </c>
      <c r="E99" s="13" t="s">
        <v>149</v>
      </c>
      <c r="F99" s="13" t="s">
        <v>176</v>
      </c>
    </row>
    <row r="100" spans="1:6">
      <c r="A100" s="8" t="s">
        <v>137</v>
      </c>
      <c r="B100" s="9" t="s">
        <v>138</v>
      </c>
      <c r="C100" s="8" t="s">
        <v>126</v>
      </c>
      <c r="D100" s="14">
        <v>11779.774980000002</v>
      </c>
      <c r="E100" s="14">
        <v>11158</v>
      </c>
      <c r="F100" s="14">
        <v>15690.410958904107</v>
      </c>
    </row>
    <row r="101" spans="1:6">
      <c r="A101" s="8" t="s">
        <v>139</v>
      </c>
      <c r="B101" s="9" t="s">
        <v>140</v>
      </c>
      <c r="C101" s="8" t="s">
        <v>126</v>
      </c>
      <c r="D101" s="14">
        <v>15410.120949999999</v>
      </c>
      <c r="E101" s="14">
        <v>5129.7219999999998</v>
      </c>
      <c r="F101" s="14">
        <v>28491.152709999998</v>
      </c>
    </row>
    <row r="102" spans="1:6">
      <c r="A102" s="8" t="s">
        <v>141</v>
      </c>
      <c r="B102" s="9" t="s">
        <v>142</v>
      </c>
      <c r="C102" s="8" t="s">
        <v>126</v>
      </c>
      <c r="D102" s="15">
        <v>1250.1756375</v>
      </c>
      <c r="E102" s="15">
        <v>1049.0260000000001</v>
      </c>
      <c r="F102" s="15">
        <v>1673.0165530000002</v>
      </c>
    </row>
    <row r="103" spans="1:6">
      <c r="A103" s="8" t="s">
        <v>143</v>
      </c>
      <c r="B103" s="9" t="s">
        <v>144</v>
      </c>
      <c r="C103" s="8" t="s">
        <v>126</v>
      </c>
      <c r="D103" s="15">
        <v>25518.465081101745</v>
      </c>
      <c r="E103" s="15">
        <v>0</v>
      </c>
      <c r="F103" s="15">
        <v>0</v>
      </c>
    </row>
    <row r="104" spans="1:6" ht="25.5">
      <c r="A104" s="8" t="s">
        <v>145</v>
      </c>
      <c r="B104" s="9" t="s">
        <v>146</v>
      </c>
      <c r="C104" s="8" t="s">
        <v>5</v>
      </c>
      <c r="D104" s="46">
        <v>8.6745449313110658E-3</v>
      </c>
      <c r="E104" s="46">
        <v>0</v>
      </c>
      <c r="F104" s="46">
        <v>0</v>
      </c>
    </row>
    <row r="105" spans="1:6" ht="51">
      <c r="A105" s="8" t="s">
        <v>147</v>
      </c>
      <c r="B105" s="9" t="s">
        <v>148</v>
      </c>
      <c r="C105" s="8"/>
      <c r="D105" s="14"/>
      <c r="E105" s="14"/>
      <c r="F105" s="14"/>
    </row>
    <row r="106" spans="1:6" ht="17.25" customHeight="1">
      <c r="A106" s="2" t="s">
        <v>151</v>
      </c>
    </row>
  </sheetData>
  <mergeCells count="1">
    <mergeCell ref="A5:F5"/>
  </mergeCells>
  <phoneticPr fontId="19" type="noConversion"/>
  <pageMargins left="0.78740157480314965" right="0.70866141732283472" top="0.78740157480314965" bottom="0.39370078740157483" header="0.19685039370078741" footer="0.19685039370078741"/>
  <pageSetup paperSize="9" scale="72" fitToHeight="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I48"/>
  <sheetViews>
    <sheetView view="pageBreakPreview" zoomScaleNormal="100" workbookViewId="0">
      <selection activeCell="I23" sqref="I23"/>
    </sheetView>
  </sheetViews>
  <sheetFormatPr defaultRowHeight="12.75"/>
  <cols>
    <col min="1" max="1" width="7.7109375" style="1" customWidth="1"/>
    <col min="2" max="2" width="45" style="1" customWidth="1"/>
    <col min="3" max="3" width="17" style="1" customWidth="1"/>
    <col min="4" max="9" width="9.7109375" style="1" customWidth="1"/>
    <col min="10" max="16384" width="9.140625" style="1"/>
  </cols>
  <sheetData>
    <row r="1" spans="1:9">
      <c r="H1" s="11"/>
      <c r="I1" s="12" t="s">
        <v>156</v>
      </c>
    </row>
    <row r="2" spans="1:9" hidden="1"/>
    <row r="3" spans="1:9" hidden="1"/>
    <row r="5" spans="1:9">
      <c r="A5" s="41" t="s">
        <v>23</v>
      </c>
      <c r="B5" s="41"/>
      <c r="C5" s="41"/>
      <c r="D5" s="41"/>
      <c r="E5" s="41"/>
      <c r="F5" s="41"/>
      <c r="G5" s="41"/>
      <c r="H5" s="41"/>
      <c r="I5" s="41"/>
    </row>
    <row r="6" spans="1:9" hidden="1"/>
    <row r="8" spans="1:9" s="7" customFormat="1" ht="60.75" customHeight="1">
      <c r="A8" s="45" t="s">
        <v>16</v>
      </c>
      <c r="B8" s="43" t="s">
        <v>0</v>
      </c>
      <c r="C8" s="43" t="s">
        <v>24</v>
      </c>
      <c r="D8" s="43" t="s">
        <v>17</v>
      </c>
      <c r="E8" s="43"/>
      <c r="F8" s="43" t="s">
        <v>62</v>
      </c>
      <c r="G8" s="43"/>
      <c r="H8" s="43" t="s">
        <v>18</v>
      </c>
      <c r="I8" s="44"/>
    </row>
    <row r="9" spans="1:9" s="10" customFormat="1" ht="30" customHeight="1">
      <c r="A9" s="45"/>
      <c r="B9" s="43"/>
      <c r="C9" s="43"/>
      <c r="D9" s="16" t="s">
        <v>60</v>
      </c>
      <c r="E9" s="16" t="s">
        <v>61</v>
      </c>
      <c r="F9" s="16" t="s">
        <v>60</v>
      </c>
      <c r="G9" s="16" t="s">
        <v>61</v>
      </c>
      <c r="H9" s="16" t="s">
        <v>60</v>
      </c>
      <c r="I9" s="17" t="s">
        <v>61</v>
      </c>
    </row>
    <row r="10" spans="1:9" s="10" customFormat="1" ht="39" hidden="1" customHeight="1">
      <c r="A10" s="18" t="s">
        <v>1</v>
      </c>
      <c r="B10" s="19" t="s">
        <v>25</v>
      </c>
      <c r="C10" s="18"/>
      <c r="D10" s="20"/>
      <c r="E10" s="20"/>
      <c r="F10" s="20"/>
      <c r="G10" s="20"/>
      <c r="H10" s="20"/>
      <c r="I10" s="20"/>
    </row>
    <row r="11" spans="1:9" s="10" customFormat="1" ht="39" hidden="1" customHeight="1">
      <c r="A11" s="18" t="s">
        <v>2</v>
      </c>
      <c r="B11" s="19" t="s">
        <v>63</v>
      </c>
      <c r="C11" s="18"/>
      <c r="D11" s="20"/>
      <c r="E11" s="20"/>
      <c r="F11" s="20"/>
      <c r="G11" s="20"/>
      <c r="H11" s="20"/>
      <c r="I11" s="20"/>
    </row>
    <row r="12" spans="1:9" s="10" customFormat="1" ht="173.25" hidden="1" customHeight="1">
      <c r="A12" s="18"/>
      <c r="B12" s="19" t="s">
        <v>64</v>
      </c>
      <c r="C12" s="18" t="s">
        <v>26</v>
      </c>
      <c r="D12" s="20"/>
      <c r="E12" s="20"/>
      <c r="F12" s="20"/>
      <c r="G12" s="20"/>
      <c r="H12" s="20"/>
      <c r="I12" s="20"/>
    </row>
    <row r="13" spans="1:9" s="10" customFormat="1" ht="169.5" hidden="1" customHeight="1">
      <c r="A13" s="18"/>
      <c r="B13" s="19" t="s">
        <v>27</v>
      </c>
      <c r="C13" s="18" t="s">
        <v>28</v>
      </c>
      <c r="D13" s="20"/>
      <c r="E13" s="20"/>
      <c r="F13" s="20"/>
      <c r="G13" s="20"/>
      <c r="H13" s="20"/>
      <c r="I13" s="20"/>
    </row>
    <row r="14" spans="1:9" s="10" customFormat="1" ht="39" hidden="1" customHeight="1">
      <c r="A14" s="18" t="s">
        <v>3</v>
      </c>
      <c r="B14" s="19" t="s">
        <v>65</v>
      </c>
      <c r="C14" s="18"/>
      <c r="D14" s="20"/>
      <c r="E14" s="20"/>
      <c r="F14" s="20"/>
      <c r="G14" s="20"/>
      <c r="H14" s="20"/>
      <c r="I14" s="20"/>
    </row>
    <row r="15" spans="1:9" s="10" customFormat="1" ht="26.1" hidden="1" customHeight="1">
      <c r="A15" s="18"/>
      <c r="B15" s="19" t="s">
        <v>66</v>
      </c>
      <c r="C15" s="18"/>
      <c r="D15" s="20"/>
      <c r="E15" s="20"/>
      <c r="F15" s="20"/>
      <c r="G15" s="20"/>
      <c r="H15" s="20"/>
      <c r="I15" s="20"/>
    </row>
    <row r="16" spans="1:9" s="10" customFormat="1" ht="26.1" hidden="1" customHeight="1">
      <c r="A16" s="18"/>
      <c r="B16" s="19" t="s">
        <v>29</v>
      </c>
      <c r="C16" s="18" t="s">
        <v>26</v>
      </c>
      <c r="D16" s="20"/>
      <c r="E16" s="20"/>
      <c r="F16" s="20"/>
      <c r="G16" s="20"/>
      <c r="H16" s="20"/>
      <c r="I16" s="20"/>
    </row>
    <row r="17" spans="1:9" s="10" customFormat="1" ht="38.25" hidden="1" customHeight="1">
      <c r="A17" s="18"/>
      <c r="B17" s="19" t="s">
        <v>30</v>
      </c>
      <c r="C17" s="18" t="s">
        <v>28</v>
      </c>
      <c r="D17" s="20"/>
      <c r="E17" s="20"/>
      <c r="F17" s="20"/>
      <c r="G17" s="20"/>
      <c r="H17" s="20"/>
      <c r="I17" s="20"/>
    </row>
    <row r="18" spans="1:9" s="10" customFormat="1" ht="26.1" hidden="1" customHeight="1">
      <c r="A18" s="18"/>
      <c r="B18" s="19" t="s">
        <v>31</v>
      </c>
      <c r="C18" s="18" t="s">
        <v>28</v>
      </c>
      <c r="D18" s="20"/>
      <c r="E18" s="20"/>
      <c r="F18" s="20"/>
      <c r="G18" s="20"/>
      <c r="H18" s="20"/>
      <c r="I18" s="20"/>
    </row>
    <row r="19" spans="1:9" s="10" customFormat="1" ht="40.5" hidden="1" customHeight="1">
      <c r="A19" s="18" t="s">
        <v>4</v>
      </c>
      <c r="B19" s="19" t="s">
        <v>32</v>
      </c>
      <c r="C19" s="18" t="s">
        <v>28</v>
      </c>
      <c r="D19" s="20"/>
      <c r="E19" s="20"/>
      <c r="F19" s="20"/>
      <c r="G19" s="20"/>
      <c r="H19" s="20"/>
      <c r="I19" s="20"/>
    </row>
    <row r="20" spans="1:9" s="24" customFormat="1">
      <c r="A20" s="21" t="s">
        <v>6</v>
      </c>
      <c r="B20" s="22" t="s">
        <v>33</v>
      </c>
      <c r="C20" s="21"/>
      <c r="D20" s="23"/>
      <c r="E20" s="23"/>
      <c r="F20" s="23"/>
      <c r="G20" s="23"/>
      <c r="H20" s="23"/>
      <c r="I20" s="23"/>
    </row>
    <row r="21" spans="1:9" s="24" customFormat="1" ht="38.25">
      <c r="A21" s="21" t="s">
        <v>7</v>
      </c>
      <c r="B21" s="22" t="s">
        <v>34</v>
      </c>
      <c r="C21" s="21" t="s">
        <v>28</v>
      </c>
      <c r="D21" s="25">
        <v>170</v>
      </c>
      <c r="E21" s="25">
        <v>110</v>
      </c>
      <c r="F21" s="25">
        <f>+E21</f>
        <v>110</v>
      </c>
      <c r="G21" s="25">
        <f>0.22113*1000</f>
        <v>221.13</v>
      </c>
      <c r="H21" s="25">
        <f>+G21</f>
        <v>221.13</v>
      </c>
      <c r="I21" s="25">
        <f>0.45025*1000</f>
        <v>450.25</v>
      </c>
    </row>
    <row r="22" spans="1:9" s="24" customFormat="1" ht="51">
      <c r="A22" s="21" t="s">
        <v>8</v>
      </c>
      <c r="B22" s="22" t="s">
        <v>35</v>
      </c>
      <c r="C22" s="21" t="s">
        <v>28</v>
      </c>
      <c r="D22" s="25">
        <v>1</v>
      </c>
      <c r="E22" s="25">
        <v>1</v>
      </c>
      <c r="F22" s="25">
        <f>+E22</f>
        <v>1</v>
      </c>
      <c r="G22" s="25">
        <f>0.01*1000</f>
        <v>10</v>
      </c>
      <c r="H22" s="25">
        <f>+G22</f>
        <v>10</v>
      </c>
      <c r="I22" s="25">
        <f>0.47956*1000</f>
        <v>479.56</v>
      </c>
    </row>
    <row r="23" spans="1:9" s="24" customFormat="1">
      <c r="A23" s="21" t="s">
        <v>9</v>
      </c>
      <c r="B23" s="22" t="s">
        <v>36</v>
      </c>
      <c r="C23" s="21" t="s">
        <v>5</v>
      </c>
      <c r="D23" s="33">
        <v>0.1584266561792235</v>
      </c>
      <c r="E23" s="33">
        <v>0.16137736898414545</v>
      </c>
      <c r="F23" s="33">
        <f>+('Раздел 2'!E63*'Раздел 3'!F24+'Раздел 2'!E66*'Раздел 3'!F25+'Раздел 2'!E69*'Раздел 3'!F26+'Раздел 2'!E72*'Раздел 3'!F27)/('Раздел 2'!E63+'Раздел 2'!E66+'Раздел 2'!E69+'Раздел 2'!E72)</f>
        <v>0.16137736898414543</v>
      </c>
      <c r="G23" s="33">
        <f>+('Раздел 2'!E64*'Раздел 3'!G24+'Раздел 2'!E67*'Раздел 3'!G25+'Раздел 2'!E70*'Раздел 3'!G26+'Раздел 2'!E73*'Раздел 3'!G27)/('Раздел 2'!E64+'Раздел 2'!E67+'Раздел 2'!E70+'Раздел 2'!E73)</f>
        <v>0.16280290686200399</v>
      </c>
      <c r="H23" s="33">
        <f>+('Раздел 2'!F63*'Раздел 3'!H24+'Раздел 2'!F66*'Раздел 3'!H25+'Раздел 2'!F69*'Раздел 3'!H26+'Раздел 2'!F72*'Раздел 3'!H27)/('Раздел 2'!F63+'Раздел 2'!F66+'Раздел 2'!F69+'Раздел 2'!F72)</f>
        <v>0.15958915451989555</v>
      </c>
      <c r="I23" s="33">
        <f>+('Раздел 2'!F64*'Раздел 3'!I24+'Раздел 2'!F67*'Раздел 3'!I25+'Раздел 2'!F70*'Раздел 3'!I26+'Раздел 2'!F73*'Раздел 3'!I27)/('Раздел 2'!F64+'Раздел 2'!F67+'Раздел 2'!F70+'Раздел 2'!F73)</f>
        <v>0.15958915451989555</v>
      </c>
    </row>
    <row r="24" spans="1:9" s="24" customFormat="1">
      <c r="A24" s="21"/>
      <c r="B24" s="22" t="s">
        <v>19</v>
      </c>
      <c r="C24" s="21" t="s">
        <v>5</v>
      </c>
      <c r="D24" s="33">
        <v>0.1787</v>
      </c>
      <c r="E24" s="33">
        <v>0.182</v>
      </c>
      <c r="F24" s="33">
        <f>+E24</f>
        <v>0.182</v>
      </c>
      <c r="G24" s="33">
        <v>0.18360000000000001</v>
      </c>
      <c r="H24" s="33">
        <f>+G24</f>
        <v>0.18360000000000001</v>
      </c>
      <c r="I24" s="33">
        <v>0.18360000000000001</v>
      </c>
    </row>
    <row r="25" spans="1:9" s="24" customFormat="1">
      <c r="A25" s="21"/>
      <c r="B25" s="22" t="s">
        <v>20</v>
      </c>
      <c r="C25" s="21" t="s">
        <v>5</v>
      </c>
      <c r="D25" s="33">
        <v>0.16420000000000001</v>
      </c>
      <c r="E25" s="33">
        <v>0.1673</v>
      </c>
      <c r="F25" s="33">
        <f>+E25</f>
        <v>0.1673</v>
      </c>
      <c r="G25" s="33">
        <v>0.16880000000000001</v>
      </c>
      <c r="H25" s="33">
        <f>+G25</f>
        <v>0.16880000000000001</v>
      </c>
      <c r="I25" s="33">
        <v>0.16880000000000001</v>
      </c>
    </row>
    <row r="26" spans="1:9" s="24" customFormat="1">
      <c r="A26" s="21"/>
      <c r="B26" s="22" t="s">
        <v>21</v>
      </c>
      <c r="C26" s="21" t="s">
        <v>5</v>
      </c>
      <c r="D26" s="33">
        <v>0.1119</v>
      </c>
      <c r="E26" s="33">
        <v>0.114</v>
      </c>
      <c r="F26" s="33">
        <f>+E26</f>
        <v>0.114</v>
      </c>
      <c r="G26" s="33">
        <v>0.115</v>
      </c>
      <c r="H26" s="33">
        <f>+G26</f>
        <v>0.115</v>
      </c>
      <c r="I26" s="33">
        <v>0.115</v>
      </c>
    </row>
    <row r="27" spans="1:9" s="24" customFormat="1">
      <c r="A27" s="21"/>
      <c r="B27" s="22" t="s">
        <v>22</v>
      </c>
      <c r="C27" s="21" t="s">
        <v>5</v>
      </c>
      <c r="D27" s="33">
        <v>6.4899999999999999E-2</v>
      </c>
      <c r="E27" s="33">
        <v>6.6100000000000006E-2</v>
      </c>
      <c r="F27" s="33">
        <f>+E27</f>
        <v>6.6100000000000006E-2</v>
      </c>
      <c r="G27" s="33">
        <v>6.6699999999999995E-2</v>
      </c>
      <c r="H27" s="33">
        <f>+G27</f>
        <v>6.6699999999999995E-2</v>
      </c>
      <c r="I27" s="33">
        <v>6.6699999999999995E-2</v>
      </c>
    </row>
    <row r="28" spans="1:9" s="10" customFormat="1" ht="27" hidden="1" customHeight="1">
      <c r="A28" s="18" t="s">
        <v>10</v>
      </c>
      <c r="B28" s="19" t="s">
        <v>37</v>
      </c>
      <c r="C28" s="18" t="s">
        <v>5</v>
      </c>
      <c r="D28" s="20"/>
      <c r="E28" s="20"/>
      <c r="F28" s="20"/>
      <c r="G28" s="20"/>
      <c r="H28" s="20"/>
      <c r="I28" s="20"/>
    </row>
    <row r="29" spans="1:9" s="10" customFormat="1" ht="27" hidden="1" customHeight="1">
      <c r="A29" s="18" t="s">
        <v>11</v>
      </c>
      <c r="B29" s="19" t="s">
        <v>38</v>
      </c>
      <c r="C29" s="18" t="s">
        <v>39</v>
      </c>
      <c r="D29" s="20"/>
      <c r="E29" s="20"/>
      <c r="F29" s="20"/>
      <c r="G29" s="20"/>
      <c r="H29" s="20"/>
      <c r="I29" s="20"/>
    </row>
    <row r="30" spans="1:9" s="10" customFormat="1" ht="27" hidden="1" customHeight="1">
      <c r="A30" s="18"/>
      <c r="B30" s="19" t="s">
        <v>40</v>
      </c>
      <c r="C30" s="18" t="s">
        <v>39</v>
      </c>
      <c r="D30" s="20"/>
      <c r="E30" s="20"/>
      <c r="F30" s="20"/>
      <c r="G30" s="20"/>
      <c r="H30" s="20"/>
      <c r="I30" s="20"/>
    </row>
    <row r="31" spans="1:9" s="10" customFormat="1" ht="27" hidden="1" customHeight="1">
      <c r="A31" s="18" t="s">
        <v>12</v>
      </c>
      <c r="B31" s="19" t="s">
        <v>41</v>
      </c>
      <c r="C31" s="18" t="s">
        <v>26</v>
      </c>
      <c r="D31" s="20"/>
      <c r="E31" s="20"/>
      <c r="F31" s="20"/>
      <c r="G31" s="20"/>
      <c r="H31" s="20"/>
      <c r="I31" s="20"/>
    </row>
    <row r="32" spans="1:9" s="10" customFormat="1" ht="40.5" hidden="1" customHeight="1">
      <c r="A32" s="18" t="s">
        <v>13</v>
      </c>
      <c r="B32" s="19" t="s">
        <v>42</v>
      </c>
      <c r="C32" s="18" t="s">
        <v>43</v>
      </c>
      <c r="D32" s="20"/>
      <c r="E32" s="20"/>
      <c r="F32" s="20"/>
      <c r="G32" s="20"/>
      <c r="H32" s="20"/>
      <c r="I32" s="20"/>
    </row>
    <row r="33" spans="1:9" s="10" customFormat="1" ht="27" hidden="1" customHeight="1">
      <c r="A33" s="18" t="s">
        <v>44</v>
      </c>
      <c r="B33" s="19" t="s">
        <v>45</v>
      </c>
      <c r="C33" s="18" t="s">
        <v>43</v>
      </c>
      <c r="D33" s="20"/>
      <c r="E33" s="20"/>
      <c r="F33" s="20"/>
      <c r="G33" s="20"/>
      <c r="H33" s="20"/>
      <c r="I33" s="20"/>
    </row>
    <row r="34" spans="1:9" s="10" customFormat="1" ht="27" hidden="1" customHeight="1">
      <c r="A34" s="18" t="s">
        <v>46</v>
      </c>
      <c r="B34" s="19" t="s">
        <v>47</v>
      </c>
      <c r="C34" s="18" t="s">
        <v>43</v>
      </c>
      <c r="D34" s="20"/>
      <c r="E34" s="20"/>
      <c r="F34" s="20"/>
      <c r="G34" s="20"/>
      <c r="H34" s="20"/>
      <c r="I34" s="20"/>
    </row>
    <row r="35" spans="1:9" s="10" customFormat="1" ht="27" hidden="1" customHeight="1">
      <c r="A35" s="18"/>
      <c r="B35" s="19" t="s">
        <v>152</v>
      </c>
      <c r="C35" s="18" t="s">
        <v>43</v>
      </c>
      <c r="D35" s="20"/>
      <c r="E35" s="20"/>
      <c r="F35" s="20"/>
      <c r="G35" s="20"/>
      <c r="H35" s="20"/>
      <c r="I35" s="20"/>
    </row>
    <row r="36" spans="1:9" s="10" customFormat="1" ht="27" hidden="1" customHeight="1">
      <c r="A36" s="18"/>
      <c r="B36" s="19" t="s">
        <v>153</v>
      </c>
      <c r="C36" s="18" t="s">
        <v>43</v>
      </c>
      <c r="D36" s="20"/>
      <c r="E36" s="20"/>
      <c r="F36" s="20"/>
      <c r="G36" s="20"/>
      <c r="H36" s="20"/>
      <c r="I36" s="20"/>
    </row>
    <row r="37" spans="1:9" s="10" customFormat="1" ht="27" hidden="1" customHeight="1">
      <c r="A37" s="18"/>
      <c r="B37" s="19" t="s">
        <v>154</v>
      </c>
      <c r="C37" s="18" t="s">
        <v>43</v>
      </c>
      <c r="D37" s="20"/>
      <c r="E37" s="20"/>
      <c r="F37" s="20"/>
      <c r="G37" s="20"/>
      <c r="H37" s="20"/>
      <c r="I37" s="20"/>
    </row>
    <row r="38" spans="1:9" s="10" customFormat="1" ht="27" hidden="1" customHeight="1">
      <c r="A38" s="18"/>
      <c r="B38" s="19" t="s">
        <v>155</v>
      </c>
      <c r="C38" s="18" t="s">
        <v>43</v>
      </c>
      <c r="D38" s="20"/>
      <c r="E38" s="20"/>
      <c r="F38" s="20"/>
      <c r="G38" s="20"/>
      <c r="H38" s="20"/>
      <c r="I38" s="20"/>
    </row>
    <row r="39" spans="1:9" s="10" customFormat="1" ht="27" hidden="1" customHeight="1">
      <c r="A39" s="18" t="s">
        <v>48</v>
      </c>
      <c r="B39" s="19" t="s">
        <v>49</v>
      </c>
      <c r="C39" s="18" t="s">
        <v>43</v>
      </c>
      <c r="D39" s="20"/>
      <c r="E39" s="20"/>
      <c r="F39" s="20"/>
      <c r="G39" s="20"/>
      <c r="H39" s="20"/>
      <c r="I39" s="20"/>
    </row>
    <row r="40" spans="1:9" s="10" customFormat="1" ht="27" hidden="1" customHeight="1">
      <c r="A40" s="18" t="s">
        <v>14</v>
      </c>
      <c r="B40" s="19" t="s">
        <v>50</v>
      </c>
      <c r="C40" s="18"/>
      <c r="D40" s="20"/>
      <c r="E40" s="20"/>
      <c r="F40" s="20"/>
      <c r="G40" s="20"/>
      <c r="H40" s="20"/>
      <c r="I40" s="20"/>
    </row>
    <row r="41" spans="1:9" s="10" customFormat="1" ht="27" hidden="1" customHeight="1">
      <c r="A41" s="18" t="s">
        <v>15</v>
      </c>
      <c r="B41" s="19" t="s">
        <v>51</v>
      </c>
      <c r="C41" s="18" t="s">
        <v>52</v>
      </c>
      <c r="D41" s="20"/>
      <c r="E41" s="20"/>
      <c r="F41" s="20"/>
      <c r="G41" s="20"/>
      <c r="H41" s="20"/>
      <c r="I41" s="20"/>
    </row>
    <row r="42" spans="1:9" s="10" customFormat="1" ht="27" hidden="1" customHeight="1">
      <c r="A42" s="18" t="s">
        <v>53</v>
      </c>
      <c r="B42" s="19" t="s">
        <v>54</v>
      </c>
      <c r="C42" s="18" t="s">
        <v>43</v>
      </c>
      <c r="D42" s="20"/>
      <c r="E42" s="20"/>
      <c r="F42" s="20"/>
      <c r="G42" s="20"/>
      <c r="H42" s="20"/>
      <c r="I42" s="20"/>
    </row>
    <row r="43" spans="1:9" s="10" customFormat="1" ht="27" hidden="1" customHeight="1">
      <c r="A43" s="18" t="s">
        <v>55</v>
      </c>
      <c r="B43" s="19" t="s">
        <v>56</v>
      </c>
      <c r="C43" s="18" t="s">
        <v>57</v>
      </c>
      <c r="D43" s="20"/>
      <c r="E43" s="20"/>
      <c r="F43" s="20"/>
      <c r="G43" s="20"/>
      <c r="H43" s="20"/>
      <c r="I43" s="20"/>
    </row>
    <row r="44" spans="1:9" s="10" customFormat="1" ht="27" hidden="1" customHeight="1">
      <c r="A44" s="18"/>
      <c r="B44" s="19" t="s">
        <v>58</v>
      </c>
      <c r="C44" s="18" t="s">
        <v>57</v>
      </c>
      <c r="D44" s="20"/>
      <c r="E44" s="20"/>
      <c r="F44" s="20"/>
      <c r="G44" s="20"/>
      <c r="H44" s="20"/>
      <c r="I44" s="20"/>
    </row>
    <row r="45" spans="1:9" s="10" customFormat="1" ht="27" hidden="1" customHeight="1">
      <c r="A45" s="26"/>
      <c r="B45" s="27" t="s">
        <v>59</v>
      </c>
      <c r="C45" s="26" t="s">
        <v>57</v>
      </c>
      <c r="D45" s="28"/>
      <c r="E45" s="28"/>
      <c r="F45" s="28"/>
      <c r="G45" s="28"/>
      <c r="H45" s="28"/>
      <c r="I45" s="28"/>
    </row>
    <row r="46" spans="1:9" ht="17.25" customHeight="1">
      <c r="A46" s="2" t="s">
        <v>151</v>
      </c>
    </row>
    <row r="48" spans="1:9">
      <c r="G48" s="34"/>
    </row>
  </sheetData>
  <mergeCells count="7">
    <mergeCell ref="F8:G8"/>
    <mergeCell ref="H8:I8"/>
    <mergeCell ref="A5:I5"/>
    <mergeCell ref="A8:A9"/>
    <mergeCell ref="B8:B9"/>
    <mergeCell ref="C8:C9"/>
    <mergeCell ref="D8:E8"/>
  </mergeCells>
  <phoneticPr fontId="19" type="noConversion"/>
  <pageMargins left="0.78740157480314965" right="0.70866141732283472" top="0.78740157480314965" bottom="0.39370078740157483" header="0.19685039370078741" footer="0.19685039370078741"/>
  <pageSetup paperSize="9" scale="68"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Раздел 1</vt:lpstr>
      <vt:lpstr>Раздел 2</vt:lpstr>
      <vt:lpstr>Раздел 3</vt:lpstr>
      <vt:lpstr>'Раздел 2'!TABLE</vt:lpstr>
      <vt:lpstr>'Раздел 3'!TABLE</vt:lpstr>
      <vt:lpstr>'Раздел 2'!Заголовки_для_печати</vt:lpstr>
      <vt:lpstr>'Раздел 3'!Заголовки_для_печати</vt:lpstr>
      <vt:lpstr>'Раздел 2'!Область_печати</vt:lpstr>
      <vt:lpstr>'Раздел 3'!Область_печати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PCS\e.afanasjeva (WST-SVE-034)</cp:lastModifiedBy>
  <cp:lastPrinted>2015-05-05T06:59:56Z</cp:lastPrinted>
  <dcterms:created xsi:type="dcterms:W3CDTF">2014-08-15T10:06:32Z</dcterms:created>
  <dcterms:modified xsi:type="dcterms:W3CDTF">2017-04-18T14:12:36Z</dcterms:modified>
</cp:coreProperties>
</file>